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C:\Users\pmcmenamy\OneDrive - Viad Corp\Desktop\TORONTO SHOWS\"/>
    </mc:Choice>
  </mc:AlternateContent>
  <xr:revisionPtr revIDLastSave="0" documentId="8_{02BC24D9-1A18-467F-AEE8-84EFE0FA3993}" xr6:coauthVersionLast="47" xr6:coauthVersionMax="47" xr10:uidLastSave="{00000000-0000-0000-0000-000000000000}"/>
  <bookViews>
    <workbookView xWindow="-19310" yWindow="-110" windowWidth="19420" windowHeight="10420" xr2:uid="{00000000-000D-0000-FFFF-FFFF00000000}"/>
  </bookViews>
  <sheets>
    <sheet name="EXHIBITOR ORDER FORM" sheetId="1" r:id="rId1"/>
  </sheets>
  <definedNames>
    <definedName name="_xlnm._FilterDatabase" localSheetId="0" hidden="1">'EXHIBITOR ORDER FORM'!$B$118:$B$127</definedName>
    <definedName name="_xlnm.Print_Area" localSheetId="0">'EXHIBITOR ORDER FORM'!$A$1:$P$58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27" i="1" l="1"/>
  <c r="M27" i="1"/>
  <c r="N25" i="1"/>
  <c r="M25" i="1"/>
  <c r="N28" i="1"/>
  <c r="M28" i="1"/>
  <c r="N26" i="1"/>
  <c r="M26" i="1"/>
  <c r="P47" i="1"/>
  <c r="N31" i="1"/>
  <c r="N29" i="1"/>
  <c r="M30" i="1"/>
  <c r="M29" i="1"/>
  <c r="N20" i="1"/>
  <c r="M20" i="1"/>
  <c r="N19" i="1"/>
  <c r="M19" i="1"/>
  <c r="N18" i="1"/>
  <c r="M18" i="1"/>
  <c r="N17" i="1"/>
  <c r="M17" i="1"/>
  <c r="N16" i="1"/>
  <c r="M16" i="1"/>
  <c r="N15" i="1"/>
  <c r="M15" i="1"/>
  <c r="N14" i="1"/>
  <c r="M14" i="1"/>
  <c r="M13" i="1"/>
  <c r="N13" i="1"/>
  <c r="O47" i="1"/>
  <c r="N30" i="1"/>
  <c r="O34" i="1"/>
  <c r="O35" i="1"/>
  <c r="O36" i="1"/>
  <c r="O33" i="1"/>
  <c r="O40" i="1" l="1"/>
  <c r="O41" i="1"/>
  <c r="O42" i="1"/>
  <c r="O43" i="1"/>
  <c r="P40" i="1"/>
  <c r="P41" i="1"/>
  <c r="P42" i="1"/>
  <c r="P43" i="1"/>
  <c r="O39" i="1"/>
  <c r="P39" i="1"/>
  <c r="P33" i="1"/>
  <c r="P34" i="1"/>
  <c r="P35" i="1"/>
  <c r="P36" i="1"/>
  <c r="P28" i="1"/>
  <c r="P26" i="1"/>
  <c r="P27" i="1"/>
  <c r="P29" i="1"/>
  <c r="P30" i="1"/>
  <c r="P31" i="1"/>
  <c r="P25" i="1"/>
  <c r="P20" i="1"/>
  <c r="O26" i="1"/>
  <c r="O27" i="1"/>
  <c r="O28" i="1"/>
  <c r="O29" i="1"/>
  <c r="O30" i="1"/>
  <c r="O31" i="1"/>
  <c r="O25" i="1"/>
  <c r="O20" i="1"/>
  <c r="P19" i="1"/>
  <c r="P18" i="1"/>
  <c r="P14" i="1"/>
  <c r="P15" i="1"/>
  <c r="P16" i="1"/>
  <c r="P17" i="1"/>
  <c r="O14" i="1"/>
  <c r="O15" i="1"/>
  <c r="O16" i="1"/>
  <c r="O17" i="1"/>
  <c r="O18" i="1"/>
  <c r="O19" i="1"/>
  <c r="P13" i="1"/>
  <c r="O13" i="1"/>
  <c r="P44" i="1" l="1"/>
  <c r="P45" i="1" s="1"/>
  <c r="O44" i="1"/>
  <c r="O51" i="1" s="1"/>
  <c r="P49" i="1"/>
  <c r="P51" i="1" l="1"/>
  <c r="P53" i="1" s="1"/>
  <c r="O45" i="1"/>
  <c r="N55" i="1" l="1"/>
  <c r="P55" i="1" s="1"/>
  <c r="O49" i="1" l="1"/>
  <c r="O53" i="1" l="1"/>
  <c r="O55" i="1" s="1"/>
  <c r="O57" i="1" l="1"/>
  <c r="P57" i="1"/>
</calcChain>
</file>

<file path=xl/sharedStrings.xml><?xml version="1.0" encoding="utf-8"?>
<sst xmlns="http://schemas.openxmlformats.org/spreadsheetml/2006/main" count="126" uniqueCount="115">
  <si>
    <t>INSTRUCTIONS FOR USE</t>
  </si>
  <si>
    <t xml:space="preserve"> </t>
  </si>
  <si>
    <t>Ontario</t>
  </si>
  <si>
    <t xml:space="preserve">EXHIBITOR SERVICES
AUDIO VISUAL, INTERNET &amp; POWER </t>
  </si>
  <si>
    <t>COMPANY</t>
  </si>
  <si>
    <t>SHOW NAME</t>
  </si>
  <si>
    <t>STREET</t>
  </si>
  <si>
    <t>LOCATION</t>
  </si>
  <si>
    <t>CITY</t>
  </si>
  <si>
    <t>BOOTH #</t>
  </si>
  <si>
    <t>PROV / STATE</t>
  </si>
  <si>
    <t>POSTAL CODE</t>
  </si>
  <si>
    <t>DELIVERY DATE</t>
  </si>
  <si>
    <t>TIME</t>
  </si>
  <si>
    <t>E-MAIL</t>
  </si>
  <si>
    <t>EXHIBIT START DATE</t>
  </si>
  <si>
    <t>PHONE</t>
  </si>
  <si>
    <t>FAX</t>
  </si>
  <si>
    <t>PICK UP DATE</t>
  </si>
  <si>
    <t>ORDERED BY</t>
  </si>
  <si>
    <t>CONTACT ON-SITE</t>
  </si>
  <si>
    <t>PO #</t>
  </si>
  <si>
    <t>PST #</t>
  </si>
  <si>
    <t>STAYING AT</t>
  </si>
  <si>
    <t xml:space="preserve">Insert quantities here ↓ </t>
  </si>
  <si>
    <t>ADVANCED 
RATE</t>
  </si>
  <si>
    <t>REGULAR
RATE</t>
  </si>
  <si>
    <t>TOTAL</t>
  </si>
  <si>
    <t>40" LCD/LED Flat Screen TV Monitor</t>
  </si>
  <si>
    <t>52" LCD/LED Flat Screen TV Monitor</t>
  </si>
  <si>
    <t>60" LCD/LED Flat Screen TV Monitor</t>
  </si>
  <si>
    <t>Flat Screen TV Monitor Floor Stand W/Shelf</t>
  </si>
  <si>
    <t>Laptop Computer</t>
  </si>
  <si>
    <t xml:space="preserve">  Small Powered Speaker</t>
  </si>
  <si>
    <t xml:space="preserve"> Small Booth Sound System W/Wireless Mic</t>
  </si>
  <si>
    <t>INTERNET</t>
  </si>
  <si>
    <t xml:space="preserve"> 120V –15 AMP Dedicated Circuit</t>
  </si>
  <si>
    <t>120V–20 AMP Dedicated Circuit</t>
  </si>
  <si>
    <t>Extension Cord and Power Bar</t>
  </si>
  <si>
    <t>BANNER RIGGING</t>
  </si>
  <si>
    <t>2 Hrs. (up to 4 signs) incl. labour &amp; lift</t>
  </si>
  <si>
    <t>4 Hrs. (up to 8 signs) incl. labour &amp; lift</t>
  </si>
  <si>
    <t>1 Hr. Scissor Lift rental W/Operator</t>
  </si>
  <si>
    <t>DELIVERY &amp; PICKUP:</t>
  </si>
  <si>
    <t>LABOUR - SETUP/DISMANTLE:</t>
  </si>
  <si>
    <t>SERVICES TOTAL:</t>
  </si>
  <si>
    <t>CABLES &amp; CONSUMABLES:</t>
  </si>
  <si>
    <t>SUB-TOTAL:</t>
  </si>
  <si>
    <t>H.S.T.</t>
  </si>
  <si>
    <t>TOTAL:</t>
  </si>
  <si>
    <t>It couldn't be simpler! Just complete the form on-line, save to your desktop, &amp; e-mail to the e-mail address above.</t>
  </si>
  <si>
    <t>TERMS &amp; CONDITIONS</t>
  </si>
  <si>
    <t>Please forward payment in full with your order.</t>
  </si>
  <si>
    <t>INSTRUCTIONS FOR SUBMITTING YOUR CREDIT CARD NUMBER</t>
  </si>
  <si>
    <t>*For your security, please complete all of the information relating to your credit card excpet for the Credit Card Number</t>
  </si>
  <si>
    <t>*E-mail the completed form and provide the Credit Card Number in two separate transmissions so that the one</t>
  </si>
  <si>
    <t>E-mail does not contain the Full Credit Card Number.</t>
  </si>
  <si>
    <t>*Another option to to contact us to give the Credit Card Number by phone, or use facsimile transmission if such</t>
  </si>
  <si>
    <t>a medium is available to you.</t>
  </si>
  <si>
    <t>Orders received less than 5 business days prior to setup date may be subject to additional charges.</t>
  </si>
  <si>
    <t xml:space="preserve">Written order cancellation must be received at least 5 business days prior to setup date to avoid a 1 day charge. </t>
  </si>
  <si>
    <t>Your authorized representative must be at your booth at specified date &amp; time to accept delivery of equipment.</t>
  </si>
  <si>
    <t>Please note: we cannot leave equipment in your booth without your representative there to receive it.</t>
  </si>
  <si>
    <t>The equipment is your responsibility until picked up by an Freeman Audio Visual Canada representative.</t>
  </si>
  <si>
    <t>Please do not leave equipment unattended in your booth when the show finishes.</t>
  </si>
  <si>
    <t>Any extension of the rental period must be arranged prior to termination of the original rental period.</t>
  </si>
  <si>
    <t>Customer is liable for full replacement value of rented equipment &amp; is responsible for insuring said equipment.</t>
  </si>
  <si>
    <t>Customer agrees to be bound by all applicable license &amp; copyright laws for software on rented equipment.</t>
  </si>
  <si>
    <t>Freeman Audio Visual Canada is not responsible for any equipment performance problems caused by customer's software.</t>
  </si>
  <si>
    <t>PST</t>
  </si>
  <si>
    <t>GST or HST</t>
  </si>
  <si>
    <t>PAYMENT</t>
  </si>
  <si>
    <t>PROVINCE</t>
  </si>
  <si>
    <t>VISA</t>
  </si>
  <si>
    <t>Newfoundland</t>
  </si>
  <si>
    <t>MASTERCARD</t>
  </si>
  <si>
    <t>New Brunswick</t>
  </si>
  <si>
    <t>AMEX</t>
  </si>
  <si>
    <t>PEI</t>
  </si>
  <si>
    <t>DINERS</t>
  </si>
  <si>
    <t>Nova Scotia</t>
  </si>
  <si>
    <t>CHEQUE</t>
  </si>
  <si>
    <t>Quebec</t>
  </si>
  <si>
    <t>Manitoba</t>
  </si>
  <si>
    <t>Saskatchewan</t>
  </si>
  <si>
    <t>Alberta</t>
  </si>
  <si>
    <t>British Columbia</t>
  </si>
  <si>
    <t>DAYS</t>
  </si>
  <si>
    <r>
      <rPr>
        <b/>
        <sz val="12"/>
        <color theme="0"/>
        <rFont val="Arial"/>
        <family val="2"/>
      </rPr>
      <t>NOTE:</t>
    </r>
    <r>
      <rPr>
        <sz val="12"/>
        <color theme="0"/>
        <rFont val="Arial"/>
        <family val="2"/>
      </rPr>
      <t xml:space="preserve"> You will be provided one access code per wireless internet order. Internet access codes may be used once in one device only. Additional charges will apply should you require an additional access code. DHCP Servers, VPN Servers, Wireless Routers, Access Points or Ad-Hoc devices all require exclusive permission. Dedicated bandwidth services are also available. Please contact us for more information.</t>
    </r>
  </si>
  <si>
    <t>3 Hrs. (up to 6 signs) incl. labour &amp; lift</t>
  </si>
  <si>
    <t>Before the Deadline</t>
  </si>
  <si>
    <t>After the Deadline</t>
  </si>
  <si>
    <t>AUDIO VISUAL EQUIPMENT TOTAL:</t>
  </si>
  <si>
    <t>Simple Wireless Connection Up to 5Mbps (Access for 5 Devices)</t>
  </si>
  <si>
    <t>Superior Wireless Internet Up to 10Mbps (Access for  5 Devices)</t>
  </si>
  <si>
    <t>Simple Wired Internet Up to 5Mbps (Per Device)</t>
  </si>
  <si>
    <t>Superior Wired Internet Up to 10Mbps (Per Device)</t>
  </si>
  <si>
    <t>Dedicated Wired Internet 5Mbps (Per Device)</t>
  </si>
  <si>
    <t>Dedicated Wired Internet 10Mbps (Per Device)</t>
  </si>
  <si>
    <t>AUDIO VISUAL</t>
  </si>
  <si>
    <r>
      <t xml:space="preserve"> *Install Wired Internet Services Under My Booth Carpet - </t>
    </r>
    <r>
      <rPr>
        <b/>
        <i/>
        <sz val="13"/>
        <rFont val="Arial Narrow"/>
        <family val="2"/>
      </rPr>
      <t>Does not include internet service</t>
    </r>
  </si>
  <si>
    <r>
      <t xml:space="preserve">*Install Power Services Under My Booth Carpet - </t>
    </r>
    <r>
      <rPr>
        <b/>
        <i/>
        <sz val="13"/>
        <rFont val="Arial Narrow"/>
        <family val="2"/>
      </rPr>
      <t>Does not include power service</t>
    </r>
  </si>
  <si>
    <t xml:space="preserve">POWER </t>
  </si>
  <si>
    <t>22" LCD/LED Flat Screen Computer Monitor</t>
  </si>
  <si>
    <t>*In order for power or wired internet to be run under the carpet, you will need to provide a booth carpet or order one through the show contracted decorator.</t>
  </si>
  <si>
    <r>
      <rPr>
        <b/>
        <sz val="12"/>
        <color theme="0"/>
        <rFont val="Arial"/>
        <family val="2"/>
      </rPr>
      <t>PLACE YOUR ORDER</t>
    </r>
    <r>
      <rPr>
        <sz val="12"/>
        <color theme="0"/>
        <rFont val="Arial"/>
        <family val="2"/>
      </rPr>
      <t xml:space="preserve">: Please email this completed form to the Encore email address listed below. You will be contacted to confirm your order and arrange payment. Labour and service charges will automatically be calculated at the bottom of the form when quantities are entered in the column on the left.
</t>
    </r>
    <r>
      <rPr>
        <b/>
        <sz val="12"/>
        <color theme="0"/>
        <rFont val="Arial"/>
        <family val="2"/>
      </rPr>
      <t>CUSTOM ORDERS:</t>
    </r>
    <r>
      <rPr>
        <sz val="12"/>
        <color theme="0"/>
        <rFont val="Arial"/>
        <family val="2"/>
      </rPr>
      <t xml:space="preserve"> Require a service you do not see listed? Please reach out to the Encore representative listed below for assistance.</t>
    </r>
  </si>
  <si>
    <t>Please Contact Us for a Quote</t>
  </si>
  <si>
    <t>RONA Vendor Forum 2024</t>
  </si>
  <si>
    <t>Rogers Centre Ottawa</t>
  </si>
  <si>
    <t>8:00am</t>
  </si>
  <si>
    <t>January 23rd</t>
  </si>
  <si>
    <r>
      <t xml:space="preserve">To place your order, or for exhibitor inquiries, please contact our Exhibitor Services department by email at </t>
    </r>
    <r>
      <rPr>
        <b/>
        <sz val="14.5"/>
        <color rgb="FFFF0000"/>
        <rFont val="Arial"/>
        <family val="2"/>
      </rPr>
      <t>RogersCentreES@EncoreGlobal.com</t>
    </r>
    <r>
      <rPr>
        <sz val="14.5"/>
        <color theme="0"/>
        <rFont val="Arial"/>
        <family val="2"/>
      </rPr>
      <t xml:space="preserve"> or by phone at </t>
    </r>
    <r>
      <rPr>
        <b/>
        <sz val="14.5"/>
        <color rgb="FFFF0000"/>
        <rFont val="Arial"/>
        <family val="2"/>
      </rPr>
      <t>613-316-5798</t>
    </r>
  </si>
  <si>
    <r>
      <t>Advanced Rate Due Date:</t>
    </r>
    <r>
      <rPr>
        <b/>
        <sz val="15"/>
        <color rgb="FFFFFF00"/>
        <rFont val="Arial "/>
      </rPr>
      <t xml:space="preserve"> </t>
    </r>
    <r>
      <rPr>
        <b/>
        <sz val="15"/>
        <color rgb="FFFF0000"/>
        <rFont val="Arial "/>
      </rPr>
      <t xml:space="preserve"> </t>
    </r>
    <r>
      <rPr>
        <b/>
        <sz val="16"/>
        <color rgb="FFFF0000"/>
        <rFont val="Arial "/>
      </rPr>
      <t>January 14th, 2025</t>
    </r>
  </si>
  <si>
    <t>2:30pm</t>
  </si>
  <si>
    <t>January 21st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</si>
</sst>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quot;$&quot;#,##0.00"/>
    <numFmt numFmtId="166" formatCode="0.0\ %"/>
    <numFmt numFmtId="167" formatCode="0.00\ %"/>
    <numFmt numFmtId="168" formatCode="0.0%"/>
    <numFmt numFmtId="169" formatCode="&quot;$&quot;#,##0"/>
  </numFmts>
  <fonts count="53">
    <font>
      <sz val="10"/>
      <name val="Arial"/>
    </font>
    <font>
      <sz val="10"/>
      <name val="Arial"/>
      <family val="2"/>
    </font>
    <font>
      <sz val="8"/>
      <name val="Arial"/>
      <family val="2"/>
    </font>
    <font>
      <b/>
      <sz val="10"/>
      <name val="Arial Narrow"/>
      <family val="2"/>
    </font>
    <font>
      <sz val="10"/>
      <name val="Arial Narrow"/>
      <family val="2"/>
    </font>
    <font>
      <sz val="11"/>
      <name val="Arial Narrow"/>
      <family val="2"/>
    </font>
    <font>
      <sz val="16"/>
      <name val="Arial"/>
      <family val="2"/>
    </font>
    <font>
      <sz val="10"/>
      <name val="Arial Black"/>
      <family val="2"/>
    </font>
    <font>
      <b/>
      <sz val="10"/>
      <name val="Arial"/>
      <family val="2"/>
    </font>
    <font>
      <sz val="11"/>
      <color indexed="22"/>
      <name val="Arial Narrow"/>
      <family val="2"/>
    </font>
    <font>
      <sz val="12"/>
      <name val="Arial"/>
      <family val="2"/>
    </font>
    <font>
      <b/>
      <sz val="12"/>
      <color indexed="10"/>
      <name val="Arial Narrow"/>
      <family val="2"/>
    </font>
    <font>
      <sz val="12"/>
      <name val="Arial Narrow"/>
      <family val="2"/>
    </font>
    <font>
      <b/>
      <sz val="14"/>
      <name val="Arial Narrow"/>
      <family val="2"/>
    </font>
    <font>
      <sz val="14"/>
      <name val="Arial"/>
      <family val="2"/>
    </font>
    <font>
      <b/>
      <sz val="12"/>
      <name val="Arial"/>
      <family val="2"/>
    </font>
    <font>
      <b/>
      <sz val="14"/>
      <name val="Arial"/>
      <family val="2"/>
    </font>
    <font>
      <b/>
      <i/>
      <sz val="14"/>
      <name val="Arial Narrow"/>
      <family val="2"/>
    </font>
    <font>
      <b/>
      <sz val="16"/>
      <name val="Arial"/>
      <family val="2"/>
    </font>
    <font>
      <b/>
      <sz val="12"/>
      <name val="Arial Narrow"/>
      <family val="2"/>
    </font>
    <font>
      <sz val="10"/>
      <color indexed="9"/>
      <name val="Arial"/>
      <family val="2"/>
    </font>
    <font>
      <b/>
      <sz val="10"/>
      <color indexed="9"/>
      <name val="Arial Narrow"/>
      <family val="2"/>
    </font>
    <font>
      <sz val="11"/>
      <color indexed="9"/>
      <name val="Arial Narrow"/>
      <family val="2"/>
    </font>
    <font>
      <b/>
      <sz val="11"/>
      <color indexed="9"/>
      <name val="Arial Narrow"/>
      <family val="2"/>
    </font>
    <font>
      <sz val="14"/>
      <name val="Arial Black"/>
      <family val="2"/>
    </font>
    <font>
      <sz val="10"/>
      <name val="Arial"/>
      <family val="2"/>
    </font>
    <font>
      <sz val="14"/>
      <color theme="0"/>
      <name val="Arial Black"/>
      <family val="2"/>
    </font>
    <font>
      <b/>
      <sz val="14"/>
      <color theme="0"/>
      <name val="Arial Black"/>
      <family val="2"/>
    </font>
    <font>
      <sz val="16"/>
      <color theme="0"/>
      <name val="Arial"/>
      <family val="2"/>
    </font>
    <font>
      <sz val="10"/>
      <color theme="0"/>
      <name val="Arial Narrow"/>
      <family val="2"/>
    </font>
    <font>
      <sz val="16"/>
      <color theme="0"/>
      <name val="Arial Black"/>
      <family val="2"/>
    </font>
    <font>
      <sz val="10"/>
      <color theme="0"/>
      <name val="Arial"/>
      <family val="2"/>
    </font>
    <font>
      <sz val="10"/>
      <color theme="1"/>
      <name val="Arial Narrow"/>
      <family val="2"/>
    </font>
    <font>
      <sz val="8"/>
      <color theme="1"/>
      <name val="Arial"/>
      <family val="2"/>
    </font>
    <font>
      <sz val="12"/>
      <color theme="0"/>
      <name val="Arial"/>
      <family val="2"/>
    </font>
    <font>
      <b/>
      <sz val="12"/>
      <color theme="0"/>
      <name val="Arial"/>
      <family val="2"/>
    </font>
    <font>
      <b/>
      <sz val="12"/>
      <color theme="0"/>
      <name val="Arial Black"/>
      <family val="2"/>
    </font>
    <font>
      <sz val="12"/>
      <color rgb="FFFFFF00"/>
      <name val="Arial Black"/>
      <family val="2"/>
    </font>
    <font>
      <b/>
      <sz val="11"/>
      <color theme="0"/>
      <name val="Arial Black"/>
      <family val="2"/>
    </font>
    <font>
      <b/>
      <sz val="13"/>
      <name val="Arial Narrow"/>
      <family val="2"/>
    </font>
    <font>
      <sz val="13"/>
      <name val="Arial Narrow"/>
      <family val="2"/>
    </font>
    <font>
      <sz val="13"/>
      <color indexed="9"/>
      <name val="Arial Narrow"/>
      <family val="2"/>
    </font>
    <font>
      <b/>
      <sz val="13"/>
      <name val="Arial"/>
      <family val="2"/>
    </font>
    <font>
      <sz val="12"/>
      <color rgb="FFFFFF00"/>
      <name val="Arial"/>
      <family val="2"/>
    </font>
    <font>
      <b/>
      <sz val="12"/>
      <color theme="0"/>
      <name val="Arial "/>
    </font>
    <font>
      <b/>
      <sz val="14"/>
      <color rgb="FFFFFF00"/>
      <name val="Arial "/>
    </font>
    <font>
      <b/>
      <sz val="15"/>
      <color rgb="FFFFFF00"/>
      <name val="Arial "/>
    </font>
    <font>
      <b/>
      <i/>
      <sz val="13"/>
      <name val="Arial Narrow"/>
      <family val="2"/>
    </font>
    <font>
      <b/>
      <sz val="13"/>
      <color rgb="FFFF0000"/>
      <name val="Arial"/>
      <family val="2"/>
    </font>
    <font>
      <b/>
      <sz val="15"/>
      <color rgb="FFFF0000"/>
      <name val="Arial "/>
    </font>
    <font>
      <sz val="14.5"/>
      <color theme="0"/>
      <name val="Arial"/>
      <family val="2"/>
    </font>
    <font>
      <b/>
      <sz val="14.5"/>
      <color rgb="FFFF0000"/>
      <name val="Arial"/>
      <family val="2"/>
    </font>
    <font>
      <b/>
      <sz val="16"/>
      <color rgb="FFFF0000"/>
      <name val="Arial "/>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A1344"/>
        <bgColor indexed="64"/>
      </patternFill>
    </fill>
    <fill>
      <patternFill patternType="solid">
        <fgColor theme="7" tint="0.79998168889431442"/>
        <bgColor indexed="64"/>
      </patternFill>
    </fill>
    <fill>
      <patternFill patternType="solid">
        <fgColor theme="0" tint="-0.14999847407452621"/>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bottom style="thin">
        <color rgb="FF000000"/>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rgb="FF000000"/>
      </top>
      <bottom style="thin">
        <color rgb="FF000000"/>
      </bottom>
      <diagonal/>
    </border>
  </borders>
  <cellStyleXfs count="3">
    <xf numFmtId="0" fontId="0" fillId="0" borderId="0"/>
    <xf numFmtId="9" fontId="1" fillId="0" borderId="0" applyFont="0" applyFill="0" applyBorder="0" applyAlignment="0" applyProtection="0"/>
    <xf numFmtId="164" fontId="25" fillId="0" borderId="0" applyFont="0" applyFill="0" applyBorder="0" applyAlignment="0" applyProtection="0"/>
  </cellStyleXfs>
  <cellXfs count="174">
    <xf numFmtId="0" fontId="0" fillId="0" borderId="0" xfId="0"/>
    <xf numFmtId="0" fontId="7" fillId="0" borderId="0" xfId="0" applyFont="1" applyAlignment="1">
      <alignment vertical="top"/>
    </xf>
    <xf numFmtId="165" fontId="0" fillId="0" borderId="0" xfId="0" applyNumberFormat="1"/>
    <xf numFmtId="0" fontId="0" fillId="0" borderId="0" xfId="0" applyAlignment="1">
      <alignment horizontal="center"/>
    </xf>
    <xf numFmtId="0" fontId="3" fillId="0" borderId="0" xfId="0" applyFont="1" applyAlignment="1">
      <alignment horizontal="left"/>
    </xf>
    <xf numFmtId="0" fontId="0" fillId="0" borderId="0" xfId="0" applyAlignment="1">
      <alignment horizontal="left"/>
    </xf>
    <xf numFmtId="16" fontId="0" fillId="0" borderId="0" xfId="0" applyNumberFormat="1"/>
    <xf numFmtId="0" fontId="7" fillId="0" borderId="0" xfId="0" applyFont="1" applyAlignment="1">
      <alignment horizontal="center" vertical="top"/>
    </xf>
    <xf numFmtId="167" fontId="0" fillId="0" borderId="0" xfId="0" applyNumberFormat="1" applyAlignment="1">
      <alignment horizontal="center"/>
    </xf>
    <xf numFmtId="167" fontId="7" fillId="0" borderId="0" xfId="0" applyNumberFormat="1" applyFont="1" applyAlignment="1">
      <alignment horizontal="center" vertical="top"/>
    </xf>
    <xf numFmtId="0" fontId="6" fillId="0" borderId="0" xfId="0" applyFont="1"/>
    <xf numFmtId="49" fontId="3" fillId="0" borderId="0" xfId="0" applyNumberFormat="1" applyFont="1" applyAlignment="1">
      <alignment horizontal="left"/>
    </xf>
    <xf numFmtId="165" fontId="0" fillId="0" borderId="0" xfId="0" applyNumberFormat="1" applyProtection="1">
      <protection hidden="1"/>
    </xf>
    <xf numFmtId="165" fontId="7" fillId="0" borderId="0" xfId="0" applyNumberFormat="1" applyFont="1" applyAlignment="1">
      <alignment vertical="top"/>
    </xf>
    <xf numFmtId="0" fontId="5" fillId="0" borderId="0" xfId="0" applyFont="1" applyAlignment="1">
      <alignment horizontal="left"/>
    </xf>
    <xf numFmtId="166" fontId="5" fillId="0" borderId="0" xfId="1" applyNumberFormat="1" applyFont="1" applyBorder="1" applyAlignment="1">
      <alignment horizontal="center"/>
    </xf>
    <xf numFmtId="0" fontId="5" fillId="0" borderId="0" xfId="0" applyFont="1" applyAlignment="1">
      <alignment horizontal="left" vertical="top"/>
    </xf>
    <xf numFmtId="0" fontId="3" fillId="0" borderId="0" xfId="0" applyFont="1" applyAlignment="1">
      <alignment horizontal="right" indent="1"/>
    </xf>
    <xf numFmtId="166" fontId="9" fillId="0" borderId="0" xfId="1" applyNumberFormat="1" applyFont="1" applyBorder="1" applyAlignment="1">
      <alignment horizontal="center"/>
    </xf>
    <xf numFmtId="0" fontId="9" fillId="0" borderId="0" xfId="0" applyFont="1" applyAlignment="1">
      <alignment horizontal="left"/>
    </xf>
    <xf numFmtId="0" fontId="15" fillId="0" borderId="0" xfId="0" applyFont="1" applyAlignment="1">
      <alignment horizontal="center"/>
    </xf>
    <xf numFmtId="0" fontId="11" fillId="0" borderId="0" xfId="0" applyFont="1" applyAlignment="1">
      <alignment horizontal="left"/>
    </xf>
    <xf numFmtId="0" fontId="12" fillId="0" borderId="0" xfId="0" applyFont="1"/>
    <xf numFmtId="0" fontId="10" fillId="0" borderId="0" xfId="0" applyFont="1"/>
    <xf numFmtId="0" fontId="11" fillId="0" borderId="0" xfId="0" applyFont="1"/>
    <xf numFmtId="0" fontId="11" fillId="0" borderId="0" xfId="0" applyFont="1" applyAlignment="1">
      <alignment horizontal="right" indent="1"/>
    </xf>
    <xf numFmtId="0" fontId="8" fillId="0" borderId="0" xfId="0" applyFont="1" applyAlignment="1">
      <alignment horizontal="center"/>
    </xf>
    <xf numFmtId="0" fontId="17" fillId="0" borderId="0" xfId="0" applyFont="1"/>
    <xf numFmtId="0" fontId="16" fillId="0" borderId="0" xfId="0" applyFont="1" applyAlignment="1">
      <alignment horizontal="center" vertical="center"/>
    </xf>
    <xf numFmtId="0" fontId="18" fillId="0" borderId="0" xfId="0" applyFont="1" applyAlignment="1">
      <alignment horizontal="center" vertical="center"/>
    </xf>
    <xf numFmtId="0" fontId="1" fillId="0" borderId="0" xfId="0" applyFont="1"/>
    <xf numFmtId="16" fontId="1" fillId="0" borderId="0" xfId="0" applyNumberFormat="1" applyFont="1"/>
    <xf numFmtId="0" fontId="21" fillId="2" borderId="0" xfId="0" applyFont="1" applyFill="1" applyAlignment="1">
      <alignment horizontal="left" wrapText="1"/>
    </xf>
    <xf numFmtId="0" fontId="21" fillId="2" borderId="0" xfId="0" applyFont="1" applyFill="1" applyAlignment="1">
      <alignment horizontal="center" wrapText="1"/>
    </xf>
    <xf numFmtId="0" fontId="21" fillId="2" borderId="0" xfId="0" applyFont="1" applyFill="1" applyAlignment="1">
      <alignment horizontal="center"/>
    </xf>
    <xf numFmtId="0" fontId="22" fillId="2" borderId="0" xfId="0" applyFont="1" applyFill="1" applyAlignment="1">
      <alignment horizontal="left"/>
    </xf>
    <xf numFmtId="166" fontId="22" fillId="2" borderId="0" xfId="1" applyNumberFormat="1" applyFont="1" applyFill="1" applyBorder="1" applyAlignment="1">
      <alignment horizontal="center"/>
    </xf>
    <xf numFmtId="0" fontId="23" fillId="2" borderId="0" xfId="0" applyFont="1" applyFill="1" applyAlignment="1">
      <alignment horizontal="left"/>
    </xf>
    <xf numFmtId="16" fontId="12" fillId="0" borderId="0" xfId="0" applyNumberFormat="1" applyFont="1"/>
    <xf numFmtId="0" fontId="19" fillId="0" borderId="0" xfId="0" applyFont="1"/>
    <xf numFmtId="0" fontId="4" fillId="0" borderId="0" xfId="0" applyFont="1"/>
    <xf numFmtId="0" fontId="31" fillId="0" borderId="0" xfId="0" applyFont="1"/>
    <xf numFmtId="0" fontId="4" fillId="0" borderId="0" xfId="0" applyFont="1" applyAlignment="1">
      <alignment horizontal="center"/>
    </xf>
    <xf numFmtId="0" fontId="0" fillId="0" borderId="0" xfId="0" applyAlignment="1">
      <alignment horizontal="center" vertical="center"/>
    </xf>
    <xf numFmtId="0" fontId="29" fillId="4" borderId="0" xfId="0" applyFont="1" applyFill="1" applyAlignment="1" applyProtection="1">
      <alignment horizontal="center"/>
      <protection locked="0"/>
    </xf>
    <xf numFmtId="0" fontId="33" fillId="4" borderId="0" xfId="0" applyFont="1" applyFill="1" applyAlignment="1" applyProtection="1">
      <alignment horizontal="center"/>
      <protection locked="0"/>
    </xf>
    <xf numFmtId="16" fontId="10" fillId="0" borderId="0" xfId="0" applyNumberFormat="1" applyFont="1"/>
    <xf numFmtId="15" fontId="20" fillId="2" borderId="0" xfId="0" applyNumberFormat="1" applyFont="1" applyFill="1"/>
    <xf numFmtId="0" fontId="20" fillId="2" borderId="0" xfId="0" applyFont="1" applyFill="1"/>
    <xf numFmtId="22" fontId="20" fillId="2" borderId="0" xfId="0" applyNumberFormat="1" applyFont="1" applyFill="1"/>
    <xf numFmtId="0" fontId="20" fillId="2" borderId="0" xfId="0" applyFont="1" applyFill="1" applyAlignment="1">
      <alignment horizontal="left"/>
    </xf>
    <xf numFmtId="0" fontId="16" fillId="5" borderId="1" xfId="0" applyFont="1" applyFill="1" applyBorder="1" applyAlignment="1" applyProtection="1">
      <alignment horizontal="center"/>
      <protection locked="0"/>
    </xf>
    <xf numFmtId="0" fontId="32" fillId="4" borderId="0" xfId="0" applyFont="1" applyFill="1" applyAlignment="1" applyProtection="1">
      <alignment horizontal="center"/>
      <protection locked="0"/>
    </xf>
    <xf numFmtId="0" fontId="20" fillId="4" borderId="0" xfId="0" applyFont="1" applyFill="1"/>
    <xf numFmtId="0" fontId="19" fillId="5" borderId="2" xfId="0" applyFont="1" applyFill="1" applyBorder="1" applyAlignment="1" applyProtection="1">
      <alignment horizontal="left"/>
      <protection locked="0"/>
    </xf>
    <xf numFmtId="0" fontId="19" fillId="0" borderId="1" xfId="0" applyFont="1" applyBorder="1" applyAlignment="1">
      <alignment horizontal="center"/>
    </xf>
    <xf numFmtId="169" fontId="40" fillId="0" borderId="1" xfId="0" applyNumberFormat="1" applyFont="1" applyBorder="1" applyAlignment="1">
      <alignment horizontal="center"/>
    </xf>
    <xf numFmtId="169" fontId="40" fillId="0" borderId="1" xfId="2" applyNumberFormat="1" applyFont="1" applyBorder="1" applyAlignment="1">
      <alignment horizontal="center"/>
    </xf>
    <xf numFmtId="169" fontId="40" fillId="0" borderId="1" xfId="0" applyNumberFormat="1" applyFont="1" applyBorder="1" applyAlignment="1">
      <alignment horizontal="center" vertical="center"/>
    </xf>
    <xf numFmtId="169" fontId="40" fillId="0" borderId="1" xfId="2" applyNumberFormat="1" applyFont="1" applyBorder="1" applyAlignment="1">
      <alignment horizontal="center" vertical="center"/>
    </xf>
    <xf numFmtId="168" fontId="39" fillId="0" borderId="1" xfId="0" applyNumberFormat="1" applyFont="1" applyBorder="1" applyAlignment="1">
      <alignment horizontal="center" vertical="center"/>
    </xf>
    <xf numFmtId="169" fontId="39" fillId="0" borderId="1" xfId="0" applyNumberFormat="1" applyFont="1" applyBorder="1" applyAlignment="1">
      <alignment horizontal="center" vertical="center"/>
    </xf>
    <xf numFmtId="0" fontId="40" fillId="0" borderId="1" xfId="0" applyFont="1" applyBorder="1" applyAlignment="1">
      <alignment horizontal="right" vertical="center"/>
    </xf>
    <xf numFmtId="0" fontId="40" fillId="4" borderId="1" xfId="0" applyFont="1" applyFill="1" applyBorder="1" applyAlignment="1">
      <alignment horizontal="right" vertical="center"/>
    </xf>
    <xf numFmtId="0" fontId="39" fillId="0" borderId="1" xfId="0" applyFont="1" applyBorder="1" applyAlignment="1">
      <alignment horizontal="right" vertical="center"/>
    </xf>
    <xf numFmtId="0" fontId="16" fillId="5" borderId="1" xfId="0"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40" fillId="0" borderId="1" xfId="0" applyFont="1" applyBorder="1" applyAlignment="1">
      <alignment horizontal="center" vertical="center"/>
    </xf>
    <xf numFmtId="9" fontId="41" fillId="0" borderId="1" xfId="0" applyNumberFormat="1" applyFont="1" applyBorder="1" applyAlignment="1">
      <alignment horizontal="center" vertical="center"/>
    </xf>
    <xf numFmtId="0" fontId="39" fillId="0" borderId="1" xfId="0" applyFont="1" applyBorder="1" applyAlignment="1">
      <alignment horizontal="center" vertical="center"/>
    </xf>
    <xf numFmtId="169" fontId="42" fillId="0" borderId="1" xfId="0" applyNumberFormat="1" applyFont="1" applyBorder="1" applyAlignment="1" applyProtection="1">
      <alignment horizontal="center" vertical="center"/>
      <protection hidden="1"/>
    </xf>
    <xf numFmtId="165" fontId="40" fillId="0" borderId="1" xfId="0" applyNumberFormat="1" applyFont="1" applyBorder="1" applyAlignment="1">
      <alignment horizontal="center" vertical="center"/>
    </xf>
    <xf numFmtId="165" fontId="40" fillId="4" borderId="1" xfId="0" applyNumberFormat="1" applyFont="1" applyFill="1" applyBorder="1" applyAlignment="1">
      <alignment horizontal="center" vertical="center"/>
    </xf>
    <xf numFmtId="165" fontId="39" fillId="0" borderId="1" xfId="0" applyNumberFormat="1" applyFont="1" applyBorder="1" applyAlignment="1">
      <alignment horizontal="center" vertical="center"/>
    </xf>
    <xf numFmtId="165" fontId="0" fillId="0" borderId="0" xfId="0" applyNumberFormat="1" applyAlignment="1">
      <alignment horizontal="center"/>
    </xf>
    <xf numFmtId="0" fontId="1" fillId="0" borderId="0" xfId="0" applyFont="1" applyAlignment="1">
      <alignment horizontal="center"/>
    </xf>
    <xf numFmtId="0" fontId="10" fillId="0" borderId="0" xfId="0" applyFont="1" applyAlignment="1">
      <alignment horizontal="center"/>
    </xf>
    <xf numFmtId="0" fontId="16" fillId="5" borderId="3" xfId="0" applyFont="1" applyFill="1" applyBorder="1" applyAlignment="1" applyProtection="1">
      <alignment horizontal="center" vertical="center"/>
      <protection locked="0"/>
    </xf>
    <xf numFmtId="169" fontId="40" fillId="0" borderId="3" xfId="2" applyNumberFormat="1" applyFont="1" applyBorder="1" applyAlignment="1">
      <alignment horizontal="center" vertical="center"/>
    </xf>
    <xf numFmtId="169" fontId="42" fillId="0" borderId="3" xfId="0" applyNumberFormat="1" applyFont="1" applyBorder="1" applyAlignment="1" applyProtection="1">
      <alignment horizontal="center" vertical="center"/>
      <protection hidden="1"/>
    </xf>
    <xf numFmtId="0" fontId="16" fillId="4" borderId="4" xfId="0" applyFont="1" applyFill="1" applyBorder="1" applyAlignment="1" applyProtection="1">
      <alignment horizontal="center" vertical="center"/>
      <protection locked="0"/>
    </xf>
    <xf numFmtId="0" fontId="43" fillId="4" borderId="1" xfId="0" applyFont="1" applyFill="1" applyBorder="1" applyAlignment="1">
      <alignment horizontal="center" vertical="center" wrapText="1"/>
    </xf>
    <xf numFmtId="0" fontId="24" fillId="4" borderId="7" xfId="0" applyFont="1" applyFill="1" applyBorder="1" applyAlignment="1">
      <alignment vertical="center"/>
    </xf>
    <xf numFmtId="0" fontId="24" fillId="4" borderId="8" xfId="0" applyFont="1" applyFill="1" applyBorder="1" applyAlignment="1">
      <alignment vertical="center"/>
    </xf>
    <xf numFmtId="169" fontId="24" fillId="4" borderId="1" xfId="0" applyNumberFormat="1" applyFont="1" applyFill="1" applyBorder="1" applyAlignment="1">
      <alignment vertical="top"/>
    </xf>
    <xf numFmtId="0" fontId="16" fillId="5" borderId="3" xfId="0" applyFont="1" applyFill="1" applyBorder="1" applyAlignment="1" applyProtection="1">
      <alignment horizontal="center"/>
      <protection locked="0"/>
    </xf>
    <xf numFmtId="0" fontId="16" fillId="5" borderId="10" xfId="0" applyFont="1" applyFill="1" applyBorder="1" applyAlignment="1" applyProtection="1">
      <alignment horizontal="center"/>
      <protection locked="0"/>
    </xf>
    <xf numFmtId="0" fontId="16" fillId="5" borderId="10" xfId="0" applyFont="1" applyFill="1" applyBorder="1" applyAlignment="1">
      <alignment horizontal="center" vertical="center"/>
    </xf>
    <xf numFmtId="0" fontId="16" fillId="5" borderId="10" xfId="0" applyFont="1" applyFill="1" applyBorder="1" applyAlignment="1" applyProtection="1">
      <alignment horizontal="center" vertical="center"/>
      <protection locked="0"/>
    </xf>
    <xf numFmtId="0" fontId="16" fillId="5" borderId="11" xfId="0" applyFont="1" applyFill="1" applyBorder="1" applyAlignment="1" applyProtection="1">
      <alignment horizontal="center"/>
      <protection locked="0"/>
    </xf>
    <xf numFmtId="0" fontId="16" fillId="5" borderId="11" xfId="0" applyFont="1" applyFill="1" applyBorder="1" applyAlignment="1" applyProtection="1">
      <alignment horizontal="center" vertical="center"/>
      <protection locked="0"/>
    </xf>
    <xf numFmtId="0" fontId="28" fillId="4" borderId="1" xfId="0" applyFont="1" applyFill="1" applyBorder="1" applyAlignment="1">
      <alignment wrapText="1"/>
    </xf>
    <xf numFmtId="0" fontId="34" fillId="4" borderId="0" xfId="0" applyFont="1" applyFill="1" applyAlignment="1">
      <alignment horizontal="center" vertical="center" wrapText="1"/>
    </xf>
    <xf numFmtId="169" fontId="14" fillId="4" borderId="0" xfId="0" applyNumberFormat="1" applyFont="1" applyFill="1" applyAlignment="1">
      <alignment horizontal="center" vertical="center"/>
    </xf>
    <xf numFmtId="169" fontId="14" fillId="4" borderId="0" xfId="2" applyNumberFormat="1" applyFont="1" applyFill="1" applyBorder="1" applyAlignment="1">
      <alignment horizontal="center" vertical="center"/>
    </xf>
    <xf numFmtId="0" fontId="40" fillId="4" borderId="0" xfId="0" applyFont="1" applyFill="1" applyAlignment="1">
      <alignment horizontal="right" vertical="center"/>
    </xf>
    <xf numFmtId="0" fontId="15" fillId="0" borderId="10" xfId="0" applyFont="1" applyBorder="1" applyAlignment="1">
      <alignment horizontal="center"/>
    </xf>
    <xf numFmtId="0" fontId="19" fillId="0" borderId="10" xfId="0" applyFont="1" applyBorder="1" applyAlignment="1">
      <alignment horizontal="center"/>
    </xf>
    <xf numFmtId="169" fontId="40" fillId="0" borderId="5" xfId="2" applyNumberFormat="1" applyFont="1" applyBorder="1" applyAlignment="1">
      <alignment horizontal="center" vertical="center"/>
    </xf>
    <xf numFmtId="169" fontId="42" fillId="0" borderId="10" xfId="0" applyNumberFormat="1" applyFont="1" applyBorder="1" applyAlignment="1" applyProtection="1">
      <alignment horizontal="center" vertical="center"/>
      <protection hidden="1"/>
    </xf>
    <xf numFmtId="165" fontId="40" fillId="0" borderId="10" xfId="0" applyNumberFormat="1" applyFont="1" applyBorder="1" applyAlignment="1">
      <alignment horizontal="center" vertical="center"/>
    </xf>
    <xf numFmtId="169" fontId="40" fillId="0" borderId="16" xfId="2" applyNumberFormat="1" applyFont="1" applyBorder="1" applyAlignment="1">
      <alignment horizontal="center" vertical="center"/>
    </xf>
    <xf numFmtId="169" fontId="42" fillId="0" borderId="11" xfId="0" applyNumberFormat="1" applyFont="1" applyBorder="1" applyAlignment="1" applyProtection="1">
      <alignment horizontal="center" vertical="center"/>
      <protection hidden="1"/>
    </xf>
    <xf numFmtId="165" fontId="40" fillId="0" borderId="10" xfId="0" quotePrefix="1" applyNumberFormat="1" applyFont="1" applyBorder="1" applyAlignment="1" applyProtection="1">
      <alignment horizontal="center" vertical="center"/>
      <protection hidden="1"/>
    </xf>
    <xf numFmtId="2" fontId="40" fillId="0" borderId="10" xfId="0" applyNumberFormat="1" applyFont="1" applyBorder="1" applyAlignment="1">
      <alignment horizontal="center" vertical="center"/>
    </xf>
    <xf numFmtId="0" fontId="28" fillId="4" borderId="17" xfId="0" applyFont="1" applyFill="1" applyBorder="1" applyAlignment="1">
      <alignment vertical="center" wrapText="1" readingOrder="1"/>
    </xf>
    <xf numFmtId="0" fontId="28" fillId="4" borderId="6" xfId="0" applyFont="1" applyFill="1" applyBorder="1" applyAlignment="1">
      <alignment vertical="center" wrapText="1" readingOrder="1"/>
    </xf>
    <xf numFmtId="0" fontId="28" fillId="4" borderId="2" xfId="0" applyFont="1" applyFill="1" applyBorder="1" applyAlignment="1">
      <alignment vertical="center" wrapText="1" readingOrder="1"/>
    </xf>
    <xf numFmtId="0" fontId="28" fillId="4" borderId="4" xfId="0" applyFont="1" applyFill="1" applyBorder="1" applyAlignment="1">
      <alignment wrapText="1"/>
    </xf>
    <xf numFmtId="0" fontId="40" fillId="0" borderId="15" xfId="0" applyFont="1" applyBorder="1" applyAlignment="1">
      <alignment vertical="center"/>
    </xf>
    <xf numFmtId="169" fontId="39" fillId="0" borderId="15" xfId="0" applyNumberFormat="1" applyFont="1" applyBorder="1" applyAlignment="1">
      <alignment horizontal="center" vertical="center"/>
    </xf>
    <xf numFmtId="0" fontId="40" fillId="0" borderId="18" xfId="0" applyFont="1" applyBorder="1" applyAlignment="1">
      <alignment horizontal="right" vertical="center"/>
    </xf>
    <xf numFmtId="0" fontId="40" fillId="0" borderId="19" xfId="0" applyFont="1" applyBorder="1" applyAlignment="1">
      <alignment horizontal="right" vertical="center"/>
    </xf>
    <xf numFmtId="0" fontId="48" fillId="3" borderId="22" xfId="0" applyFont="1" applyFill="1" applyBorder="1" applyAlignment="1" applyProtection="1">
      <alignment vertical="center"/>
      <protection locked="0"/>
    </xf>
    <xf numFmtId="0" fontId="48" fillId="3" borderId="23" xfId="0" applyFont="1" applyFill="1" applyBorder="1" applyAlignment="1" applyProtection="1">
      <alignment vertical="center"/>
      <protection locked="0"/>
    </xf>
    <xf numFmtId="0" fontId="48" fillId="3" borderId="24" xfId="0" applyFont="1" applyFill="1" applyBorder="1" applyAlignment="1" applyProtection="1">
      <alignment vertical="center"/>
      <protection locked="0"/>
    </xf>
    <xf numFmtId="0" fontId="26" fillId="4" borderId="4" xfId="0" applyFont="1" applyFill="1" applyBorder="1" applyAlignment="1">
      <alignment horizontal="center" vertical="center"/>
    </xf>
    <xf numFmtId="169" fontId="14" fillId="4" borderId="4" xfId="2" applyNumberFormat="1" applyFont="1" applyFill="1" applyBorder="1" applyAlignment="1">
      <alignment horizontal="center" vertical="center"/>
    </xf>
    <xf numFmtId="0" fontId="39" fillId="6" borderId="1" xfId="0" applyFont="1" applyFill="1" applyBorder="1" applyAlignment="1">
      <alignment horizontal="center" vertical="center"/>
    </xf>
    <xf numFmtId="0" fontId="26" fillId="4" borderId="1" xfId="0" applyFont="1" applyFill="1" applyBorder="1" applyAlignment="1">
      <alignment horizontal="center" vertical="center"/>
    </xf>
    <xf numFmtId="0" fontId="39" fillId="0" borderId="1" xfId="0" applyFont="1" applyBorder="1" applyAlignment="1">
      <alignment horizontal="center" vertical="center"/>
    </xf>
    <xf numFmtId="164" fontId="39" fillId="3" borderId="2" xfId="2" applyFont="1" applyFill="1" applyBorder="1" applyAlignment="1">
      <alignment horizontal="center" vertical="center"/>
    </xf>
    <xf numFmtId="164" fontId="39" fillId="3" borderId="1" xfId="2" applyFont="1" applyFill="1" applyBorder="1" applyAlignment="1">
      <alignment horizontal="center" vertical="center"/>
    </xf>
    <xf numFmtId="0" fontId="39" fillId="0" borderId="25" xfId="0" applyFont="1" applyBorder="1" applyAlignment="1">
      <alignment horizontal="center" vertical="center"/>
    </xf>
    <xf numFmtId="0" fontId="39" fillId="0" borderId="6" xfId="0" applyFont="1" applyBorder="1" applyAlignment="1">
      <alignment horizontal="center" vertical="center"/>
    </xf>
    <xf numFmtId="0" fontId="39" fillId="0" borderId="2" xfId="0" applyFont="1" applyBorder="1" applyAlignment="1">
      <alignment horizontal="center" vertical="center"/>
    </xf>
    <xf numFmtId="169" fontId="14" fillId="4" borderId="1" xfId="0" applyNumberFormat="1" applyFont="1" applyFill="1" applyBorder="1" applyAlignment="1">
      <alignment horizontal="center" vertical="center"/>
    </xf>
    <xf numFmtId="20" fontId="15" fillId="5" borderId="13" xfId="0" applyNumberFormat="1" applyFont="1" applyFill="1" applyBorder="1" applyAlignment="1">
      <alignment horizontal="center"/>
    </xf>
    <xf numFmtId="20" fontId="15" fillId="5" borderId="14" xfId="0" applyNumberFormat="1" applyFont="1" applyFill="1" applyBorder="1" applyAlignment="1">
      <alignment horizontal="center"/>
    </xf>
    <xf numFmtId="20" fontId="15" fillId="5" borderId="15" xfId="0" applyNumberFormat="1" applyFont="1" applyFill="1" applyBorder="1" applyAlignment="1">
      <alignment horizontal="center"/>
    </xf>
    <xf numFmtId="0" fontId="10" fillId="5" borderId="10" xfId="0" applyFont="1" applyFill="1" applyBorder="1" applyAlignment="1" applyProtection="1">
      <alignment horizontal="center"/>
      <protection locked="0"/>
    </xf>
    <xf numFmtId="0" fontId="36" fillId="4" borderId="3" xfId="0" applyFont="1" applyFill="1" applyBorder="1" applyAlignment="1">
      <alignment horizontal="center" vertical="center" wrapText="1"/>
    </xf>
    <xf numFmtId="0" fontId="36" fillId="4" borderId="4"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40" fillId="4" borderId="1" xfId="0" applyFont="1" applyFill="1" applyBorder="1" applyAlignment="1">
      <alignment horizontal="right" vertical="center"/>
    </xf>
    <xf numFmtId="164" fontId="39" fillId="3" borderId="3" xfId="2" applyFont="1" applyFill="1" applyBorder="1" applyAlignment="1">
      <alignment horizontal="center" vertical="center"/>
    </xf>
    <xf numFmtId="164" fontId="39" fillId="3" borderId="12" xfId="2" applyFont="1" applyFill="1" applyBorder="1" applyAlignment="1">
      <alignment horizontal="center" vertical="center"/>
    </xf>
    <xf numFmtId="0" fontId="50" fillId="4" borderId="0" xfId="0" applyFont="1" applyFill="1" applyAlignment="1">
      <alignment horizontal="center" vertical="center" wrapText="1" readingOrder="1"/>
    </xf>
    <xf numFmtId="0" fontId="40" fillId="0" borderId="5" xfId="0" applyFont="1" applyBorder="1" applyAlignment="1">
      <alignment horizontal="right" vertical="center"/>
    </xf>
    <xf numFmtId="0" fontId="40" fillId="0" borderId="2" xfId="0" applyFont="1" applyBorder="1" applyAlignment="1">
      <alignment horizontal="right" vertical="center"/>
    </xf>
    <xf numFmtId="0" fontId="40" fillId="0" borderId="20" xfId="0" applyFont="1" applyBorder="1" applyAlignment="1">
      <alignment horizontal="right" vertical="center"/>
    </xf>
    <xf numFmtId="0" fontId="40" fillId="0" borderId="21" xfId="0" applyFont="1" applyBorder="1" applyAlignment="1">
      <alignment horizontal="right" vertical="center"/>
    </xf>
    <xf numFmtId="0" fontId="40" fillId="4" borderId="4" xfId="0" applyFont="1" applyFill="1" applyBorder="1" applyAlignment="1">
      <alignment horizontal="right" vertical="center"/>
    </xf>
    <xf numFmtId="0" fontId="28" fillId="4" borderId="0" xfId="0" applyFont="1" applyFill="1" applyAlignment="1">
      <alignment horizontal="center" vertical="center" wrapText="1" readingOrder="1"/>
    </xf>
    <xf numFmtId="0" fontId="20" fillId="4" borderId="0" xfId="0" applyFont="1" applyFill="1" applyAlignment="1" applyProtection="1">
      <alignment horizontal="center"/>
      <protection locked="0"/>
    </xf>
    <xf numFmtId="0" fontId="19" fillId="0" borderId="10" xfId="0" applyFont="1" applyBorder="1" applyAlignment="1">
      <alignment horizontal="center" vertical="center"/>
    </xf>
    <xf numFmtId="0" fontId="15" fillId="5" borderId="10" xfId="0" applyFont="1" applyFill="1" applyBorder="1" applyAlignment="1">
      <alignment horizontal="center"/>
    </xf>
    <xf numFmtId="0" fontId="15" fillId="5" borderId="10" xfId="0" applyFont="1" applyFill="1" applyBorder="1" applyAlignment="1" applyProtection="1">
      <alignment horizontal="center"/>
      <protection locked="0"/>
    </xf>
    <xf numFmtId="0" fontId="19" fillId="0" borderId="1" xfId="0" applyFont="1" applyBorder="1" applyAlignment="1">
      <alignment horizontal="center"/>
    </xf>
    <xf numFmtId="0" fontId="19" fillId="0" borderId="5" xfId="0" applyFont="1" applyBorder="1" applyAlignment="1">
      <alignment horizontal="center"/>
    </xf>
    <xf numFmtId="0" fontId="13" fillId="5" borderId="2" xfId="0" applyFont="1" applyFill="1" applyBorder="1" applyAlignment="1" applyProtection="1">
      <alignment horizontal="center"/>
      <protection locked="0"/>
    </xf>
    <xf numFmtId="0" fontId="13" fillId="5" borderId="1" xfId="0" applyFont="1" applyFill="1" applyBorder="1" applyAlignment="1" applyProtection="1">
      <alignment horizontal="center"/>
      <protection locked="0"/>
    </xf>
    <xf numFmtId="0" fontId="30" fillId="4" borderId="0" xfId="0" applyFont="1" applyFill="1" applyAlignment="1">
      <alignment horizontal="center" vertical="center" wrapText="1"/>
    </xf>
    <xf numFmtId="0" fontId="12" fillId="5" borderId="10" xfId="0" applyFont="1" applyFill="1" applyBorder="1" applyAlignment="1" applyProtection="1">
      <alignment horizontal="center"/>
      <protection locked="0"/>
    </xf>
    <xf numFmtId="0" fontId="39" fillId="0" borderId="1" xfId="0" applyFont="1" applyBorder="1" applyAlignment="1">
      <alignment horizontal="center"/>
    </xf>
    <xf numFmtId="0" fontId="19" fillId="5" borderId="2" xfId="0" applyFont="1" applyFill="1" applyBorder="1" applyAlignment="1" applyProtection="1">
      <alignment horizontal="center"/>
      <protection locked="0"/>
    </xf>
    <xf numFmtId="0" fontId="19" fillId="5" borderId="1" xfId="0" applyFont="1" applyFill="1" applyBorder="1" applyAlignment="1" applyProtection="1">
      <alignment horizontal="center"/>
      <protection locked="0"/>
    </xf>
    <xf numFmtId="0" fontId="34" fillId="4" borderId="0" xfId="0" applyFont="1" applyFill="1" applyAlignment="1">
      <alignment horizontal="center" vertical="center" wrapText="1"/>
    </xf>
    <xf numFmtId="0" fontId="34" fillId="4" borderId="9" xfId="0" applyFont="1" applyFill="1" applyBorder="1" applyAlignment="1">
      <alignment horizontal="center" vertical="center" wrapText="1"/>
    </xf>
    <xf numFmtId="0" fontId="37" fillId="4" borderId="0" xfId="0" applyFont="1" applyFill="1" applyAlignment="1">
      <alignment horizontal="center" vertical="center" wrapText="1"/>
    </xf>
    <xf numFmtId="0" fontId="37" fillId="4" borderId="9" xfId="0" applyFont="1" applyFill="1" applyBorder="1" applyAlignment="1">
      <alignment horizontal="center" vertical="center" wrapText="1"/>
    </xf>
    <xf numFmtId="0" fontId="27" fillId="4" borderId="5" xfId="0" applyFont="1" applyFill="1" applyBorder="1" applyAlignment="1">
      <alignment horizontal="center" vertical="top"/>
    </xf>
    <xf numFmtId="0" fontId="27" fillId="4" borderId="6" xfId="0" applyFont="1" applyFill="1" applyBorder="1" applyAlignment="1">
      <alignment horizontal="center" vertical="top"/>
    </xf>
    <xf numFmtId="0" fontId="27" fillId="4" borderId="2" xfId="0" applyFont="1" applyFill="1" applyBorder="1" applyAlignment="1">
      <alignment horizontal="center" vertical="top"/>
    </xf>
    <xf numFmtId="0" fontId="18" fillId="0" borderId="0" xfId="0" applyFont="1" applyAlignment="1">
      <alignment horizontal="center" vertical="center"/>
    </xf>
    <xf numFmtId="0" fontId="45" fillId="4" borderId="5" xfId="0" applyFont="1" applyFill="1" applyBorder="1" applyAlignment="1">
      <alignment horizontal="center" vertical="center" wrapText="1"/>
    </xf>
    <xf numFmtId="0" fontId="44" fillId="4" borderId="6" xfId="0" applyFont="1" applyFill="1" applyBorder="1" applyAlignment="1">
      <alignment horizontal="center" vertical="center" wrapText="1"/>
    </xf>
    <xf numFmtId="0" fontId="44" fillId="4" borderId="2" xfId="0" applyFont="1" applyFill="1" applyBorder="1" applyAlignment="1">
      <alignment horizontal="center" vertical="center" wrapText="1"/>
    </xf>
    <xf numFmtId="0" fontId="39" fillId="6" borderId="8" xfId="0" applyFont="1" applyFill="1" applyBorder="1" applyAlignment="1">
      <alignment horizontal="center" vertical="center"/>
    </xf>
    <xf numFmtId="0" fontId="39" fillId="6" borderId="3" xfId="0" applyFont="1" applyFill="1" applyBorder="1" applyAlignment="1">
      <alignment horizontal="center" vertical="center"/>
    </xf>
    <xf numFmtId="0" fontId="39" fillId="0" borderId="5" xfId="0" applyFont="1" applyBorder="1" applyAlignment="1">
      <alignment horizontal="center" vertical="center"/>
    </xf>
    <xf numFmtId="49" fontId="15" fillId="5" borderId="13" xfId="0" applyNumberFormat="1" applyFont="1" applyFill="1" applyBorder="1" applyAlignment="1">
      <alignment horizontal="center"/>
    </xf>
    <xf numFmtId="49" fontId="15" fillId="5" borderId="15" xfId="0" applyNumberFormat="1" applyFont="1" applyFill="1" applyBorder="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102640"/>
      <color rgb="FF1A1344"/>
      <color rgb="FF00004C"/>
      <color rgb="FF002948"/>
      <color rgb="FF003258"/>
      <color rgb="FF00005D"/>
      <color rgb="FF0000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46383</xdr:rowOff>
    </xdr:from>
    <xdr:to>
      <xdr:col>2</xdr:col>
      <xdr:colOff>1000158</xdr:colOff>
      <xdr:row>0</xdr:row>
      <xdr:rowOff>677885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6383"/>
          <a:ext cx="2796274" cy="6283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T136"/>
  <sheetViews>
    <sheetView tabSelected="1" zoomScale="85" zoomScaleNormal="85" workbookViewId="0">
      <selection activeCell="K4" sqref="K4:P4"/>
    </sheetView>
  </sheetViews>
  <sheetFormatPr defaultRowHeight="12.5"/>
  <cols>
    <col min="1" max="1" width="12.6328125" customWidth="1"/>
    <col min="2" max="2" width="13" customWidth="1"/>
    <col min="3" max="3" width="15.453125" customWidth="1"/>
    <col min="4" max="4" width="21.453125" customWidth="1"/>
    <col min="5" max="5" width="15.54296875" customWidth="1"/>
    <col min="6" max="6" width="2.453125" customWidth="1"/>
    <col min="7" max="7" width="1.453125" customWidth="1"/>
    <col min="8" max="8" width="0.7265625" customWidth="1"/>
    <col min="9" max="9" width="2.1796875" customWidth="1"/>
    <col min="10" max="10" width="22.81640625" customWidth="1"/>
    <col min="11" max="11" width="0.54296875" customWidth="1"/>
    <col min="12" max="12" width="16.36328125" customWidth="1"/>
    <col min="13" max="13" width="19.6328125" customWidth="1"/>
    <col min="14" max="14" width="12.1796875" customWidth="1"/>
    <col min="15" max="15" width="12.81640625" style="3" customWidth="1"/>
    <col min="16" max="16" width="13.54296875" style="3" customWidth="1"/>
    <col min="17" max="17" width="12.54296875" customWidth="1"/>
    <col min="18" max="18" width="18.54296875" customWidth="1"/>
    <col min="19" max="19" width="9.453125" bestFit="1" customWidth="1"/>
    <col min="20" max="20" width="10.81640625" bestFit="1" customWidth="1"/>
  </cols>
  <sheetData>
    <row r="1" spans="1:20" ht="58.4" customHeight="1">
      <c r="A1" s="145" t="s">
        <v>1</v>
      </c>
      <c r="B1" s="145"/>
      <c r="C1" s="145"/>
      <c r="D1" s="145"/>
      <c r="E1" s="52" t="s">
        <v>2</v>
      </c>
      <c r="F1" s="44"/>
      <c r="G1" s="53"/>
      <c r="H1" s="53"/>
      <c r="I1" s="45">
        <v>1</v>
      </c>
      <c r="J1" s="153" t="s">
        <v>3</v>
      </c>
      <c r="K1" s="153"/>
      <c r="L1" s="153"/>
      <c r="M1" s="153"/>
      <c r="N1" s="153"/>
      <c r="O1" s="153"/>
      <c r="P1" s="153"/>
      <c r="Q1" s="10"/>
    </row>
    <row r="2" spans="1:20" ht="18.75" customHeight="1">
      <c r="A2" s="146" t="s">
        <v>4</v>
      </c>
      <c r="B2" s="146"/>
      <c r="C2" s="151"/>
      <c r="D2" s="152"/>
      <c r="E2" s="152"/>
      <c r="F2" s="152"/>
      <c r="G2" s="152"/>
      <c r="H2" s="152"/>
      <c r="I2" s="149" t="s">
        <v>5</v>
      </c>
      <c r="J2" s="150"/>
      <c r="K2" s="147" t="s">
        <v>107</v>
      </c>
      <c r="L2" s="147"/>
      <c r="M2" s="147"/>
      <c r="N2" s="147"/>
      <c r="O2" s="147"/>
      <c r="P2" s="147"/>
      <c r="Q2" s="5"/>
    </row>
    <row r="3" spans="1:20" ht="18">
      <c r="A3" s="146" t="s">
        <v>6</v>
      </c>
      <c r="B3" s="146"/>
      <c r="C3" s="151"/>
      <c r="D3" s="152"/>
      <c r="E3" s="152"/>
      <c r="F3" s="152"/>
      <c r="G3" s="152"/>
      <c r="H3" s="152"/>
      <c r="I3" s="149" t="s">
        <v>7</v>
      </c>
      <c r="J3" s="150"/>
      <c r="K3" s="148" t="s">
        <v>108</v>
      </c>
      <c r="L3" s="148"/>
      <c r="M3" s="148"/>
      <c r="N3" s="148"/>
      <c r="O3" s="148"/>
      <c r="P3" s="148"/>
      <c r="Q3" s="5"/>
    </row>
    <row r="4" spans="1:20" ht="18">
      <c r="A4" s="146" t="s">
        <v>8</v>
      </c>
      <c r="B4" s="146"/>
      <c r="C4" s="151"/>
      <c r="D4" s="152"/>
      <c r="E4" s="152"/>
      <c r="F4" s="152"/>
      <c r="G4" s="152"/>
      <c r="H4" s="152"/>
      <c r="I4" s="149" t="s">
        <v>9</v>
      </c>
      <c r="J4" s="150"/>
      <c r="K4" s="154"/>
      <c r="L4" s="154"/>
      <c r="M4" s="154"/>
      <c r="N4" s="154"/>
      <c r="O4" s="154"/>
      <c r="P4" s="154"/>
      <c r="Q4" s="5"/>
    </row>
    <row r="5" spans="1:20" ht="15.5">
      <c r="A5" s="146" t="s">
        <v>10</v>
      </c>
      <c r="B5" s="146"/>
      <c r="C5" s="54"/>
      <c r="D5" s="55" t="s">
        <v>11</v>
      </c>
      <c r="E5" s="157"/>
      <c r="F5" s="157"/>
      <c r="G5" s="157"/>
      <c r="H5" s="157"/>
      <c r="I5" s="149" t="s">
        <v>12</v>
      </c>
      <c r="J5" s="150"/>
      <c r="K5" s="172" t="s">
        <v>114</v>
      </c>
      <c r="L5" s="173"/>
      <c r="M5" s="96" t="s">
        <v>13</v>
      </c>
      <c r="N5" s="127" t="s">
        <v>109</v>
      </c>
      <c r="O5" s="128"/>
      <c r="P5" s="129"/>
      <c r="Q5" s="11"/>
    </row>
    <row r="6" spans="1:20" ht="15.5">
      <c r="A6" s="146" t="s">
        <v>14</v>
      </c>
      <c r="B6" s="146"/>
      <c r="C6" s="156"/>
      <c r="D6" s="157"/>
      <c r="E6" s="157"/>
      <c r="F6" s="157"/>
      <c r="G6" s="157"/>
      <c r="H6" s="157"/>
      <c r="I6" s="149" t="s">
        <v>15</v>
      </c>
      <c r="J6" s="150"/>
      <c r="K6" s="172" t="s">
        <v>110</v>
      </c>
      <c r="L6" s="173"/>
      <c r="M6" s="96" t="s">
        <v>13</v>
      </c>
      <c r="N6" s="127" t="s">
        <v>109</v>
      </c>
      <c r="O6" s="128"/>
      <c r="P6" s="129"/>
      <c r="Q6" s="11"/>
    </row>
    <row r="7" spans="1:20" ht="15.5">
      <c r="A7" s="146" t="s">
        <v>16</v>
      </c>
      <c r="B7" s="146"/>
      <c r="C7" s="54"/>
      <c r="D7" s="55" t="s">
        <v>17</v>
      </c>
      <c r="E7" s="157"/>
      <c r="F7" s="157"/>
      <c r="G7" s="157"/>
      <c r="H7" s="157"/>
      <c r="I7" s="149" t="s">
        <v>18</v>
      </c>
      <c r="J7" s="150"/>
      <c r="K7" s="172" t="s">
        <v>110</v>
      </c>
      <c r="L7" s="173"/>
      <c r="M7" s="96" t="s">
        <v>13</v>
      </c>
      <c r="N7" s="127" t="s">
        <v>113</v>
      </c>
      <c r="O7" s="128"/>
      <c r="P7" s="129"/>
      <c r="Q7" s="11"/>
    </row>
    <row r="8" spans="1:20" ht="15.5">
      <c r="A8" s="146" t="s">
        <v>19</v>
      </c>
      <c r="B8" s="146"/>
      <c r="C8" s="156"/>
      <c r="D8" s="157"/>
      <c r="E8" s="157"/>
      <c r="F8" s="157"/>
      <c r="G8" s="157"/>
      <c r="H8" s="157"/>
      <c r="I8" s="149" t="s">
        <v>20</v>
      </c>
      <c r="J8" s="150"/>
      <c r="K8" s="130"/>
      <c r="L8" s="130"/>
      <c r="M8" s="130"/>
      <c r="N8" s="130"/>
      <c r="O8" s="130"/>
      <c r="P8" s="130"/>
      <c r="Q8" s="5"/>
    </row>
    <row r="9" spans="1:20" ht="15.5">
      <c r="A9" s="146" t="s">
        <v>21</v>
      </c>
      <c r="B9" s="146"/>
      <c r="C9" s="54"/>
      <c r="D9" s="55" t="s">
        <v>22</v>
      </c>
      <c r="E9" s="157"/>
      <c r="F9" s="157"/>
      <c r="G9" s="157"/>
      <c r="H9" s="157"/>
      <c r="I9" s="149" t="s">
        <v>23</v>
      </c>
      <c r="J9" s="150"/>
      <c r="K9" s="154"/>
      <c r="L9" s="154"/>
      <c r="M9" s="97" t="s">
        <v>16</v>
      </c>
      <c r="N9" s="154"/>
      <c r="O9" s="154"/>
      <c r="P9" s="154"/>
      <c r="Q9" s="4"/>
    </row>
    <row r="10" spans="1:20" ht="76.5" customHeight="1">
      <c r="A10" s="158" t="s">
        <v>105</v>
      </c>
      <c r="B10" s="158"/>
      <c r="C10" s="158"/>
      <c r="D10" s="158"/>
      <c r="E10" s="158"/>
      <c r="F10" s="158"/>
      <c r="G10" s="158"/>
      <c r="H10" s="158"/>
      <c r="I10" s="158"/>
      <c r="J10" s="158"/>
      <c r="K10" s="158"/>
      <c r="L10" s="158"/>
      <c r="M10" s="158"/>
      <c r="N10" s="158"/>
      <c r="O10" s="159"/>
      <c r="P10" s="92"/>
    </row>
    <row r="11" spans="1:20" ht="37" customHeight="1">
      <c r="A11" s="160" t="s">
        <v>24</v>
      </c>
      <c r="B11" s="161"/>
      <c r="C11" s="166" t="s">
        <v>112</v>
      </c>
      <c r="D11" s="167"/>
      <c r="E11" s="167"/>
      <c r="F11" s="167"/>
      <c r="G11" s="167"/>
      <c r="H11" s="167"/>
      <c r="I11" s="167"/>
      <c r="J11" s="167"/>
      <c r="K11" s="167"/>
      <c r="L11" s="168"/>
      <c r="M11" s="133" t="s">
        <v>25</v>
      </c>
      <c r="N11" s="133" t="s">
        <v>26</v>
      </c>
      <c r="O11" s="131" t="s">
        <v>27</v>
      </c>
      <c r="P11" s="131" t="s">
        <v>27</v>
      </c>
    </row>
    <row r="12" spans="1:20" ht="31" customHeight="1">
      <c r="A12" s="81" t="s">
        <v>90</v>
      </c>
      <c r="B12" s="81" t="s">
        <v>91</v>
      </c>
      <c r="C12" s="162" t="s">
        <v>99</v>
      </c>
      <c r="D12" s="163"/>
      <c r="E12" s="163"/>
      <c r="F12" s="163"/>
      <c r="G12" s="163"/>
      <c r="H12" s="163"/>
      <c r="I12" s="163"/>
      <c r="J12" s="163"/>
      <c r="K12" s="163"/>
      <c r="L12" s="164"/>
      <c r="M12" s="134"/>
      <c r="N12" s="134"/>
      <c r="O12" s="132"/>
      <c r="P12" s="132"/>
    </row>
    <row r="13" spans="1:20" ht="18">
      <c r="A13" s="51"/>
      <c r="B13" s="51"/>
      <c r="C13" s="155" t="s">
        <v>103</v>
      </c>
      <c r="D13" s="155"/>
      <c r="E13" s="155"/>
      <c r="F13" s="155"/>
      <c r="G13" s="155"/>
      <c r="H13" s="155"/>
      <c r="I13" s="155"/>
      <c r="J13" s="155"/>
      <c r="K13" s="155"/>
      <c r="L13" s="155"/>
      <c r="M13" s="56">
        <f>137*$I$1</f>
        <v>137</v>
      </c>
      <c r="N13" s="57">
        <f>165*$I$1</f>
        <v>165</v>
      </c>
      <c r="O13" s="70" t="str">
        <f>+IF(A13="","",+A13*M13)</f>
        <v/>
      </c>
      <c r="P13" s="70" t="str">
        <f>+IF(B13="","",+B13*N13)</f>
        <v/>
      </c>
      <c r="Q13" s="12"/>
    </row>
    <row r="14" spans="1:20" ht="18">
      <c r="A14" s="51"/>
      <c r="B14" s="51"/>
      <c r="C14" s="155" t="s">
        <v>28</v>
      </c>
      <c r="D14" s="155"/>
      <c r="E14" s="155"/>
      <c r="F14" s="155"/>
      <c r="G14" s="155"/>
      <c r="H14" s="155"/>
      <c r="I14" s="155"/>
      <c r="J14" s="155"/>
      <c r="K14" s="155"/>
      <c r="L14" s="155"/>
      <c r="M14" s="56">
        <f>337*$I$1</f>
        <v>337</v>
      </c>
      <c r="N14" s="57">
        <f>404*$I$1</f>
        <v>404</v>
      </c>
      <c r="O14" s="70" t="str">
        <f t="shared" ref="O14:O19" si="0">+IF(A14="","",+A14*M14)</f>
        <v/>
      </c>
      <c r="P14" s="70" t="str">
        <f t="shared" ref="P14:P17" si="1">+IF(B14="","",+B14*N14)</f>
        <v/>
      </c>
      <c r="Q14" s="12"/>
      <c r="R14" s="19"/>
      <c r="S14" s="18"/>
      <c r="T14" s="18"/>
    </row>
    <row r="15" spans="1:20" ht="18">
      <c r="A15" s="51"/>
      <c r="B15" s="51"/>
      <c r="C15" s="155" t="s">
        <v>29</v>
      </c>
      <c r="D15" s="155"/>
      <c r="E15" s="155"/>
      <c r="F15" s="155"/>
      <c r="G15" s="155"/>
      <c r="H15" s="155"/>
      <c r="I15" s="155"/>
      <c r="J15" s="155"/>
      <c r="K15" s="155"/>
      <c r="L15" s="155"/>
      <c r="M15" s="56">
        <f>506*$I$1</f>
        <v>506</v>
      </c>
      <c r="N15" s="57">
        <f>608*$I$1</f>
        <v>608</v>
      </c>
      <c r="O15" s="70" t="str">
        <f t="shared" si="0"/>
        <v/>
      </c>
      <c r="P15" s="70" t="str">
        <f t="shared" si="1"/>
        <v/>
      </c>
      <c r="Q15" s="12"/>
      <c r="R15" s="19"/>
      <c r="S15" s="18"/>
      <c r="T15" s="18"/>
    </row>
    <row r="16" spans="1:20" ht="18">
      <c r="A16" s="51"/>
      <c r="B16" s="51"/>
      <c r="C16" s="155" t="s">
        <v>30</v>
      </c>
      <c r="D16" s="155"/>
      <c r="E16" s="155"/>
      <c r="F16" s="155"/>
      <c r="G16" s="155"/>
      <c r="H16" s="155"/>
      <c r="I16" s="155"/>
      <c r="J16" s="155"/>
      <c r="K16" s="155"/>
      <c r="L16" s="155"/>
      <c r="M16" s="56">
        <f>673*$I$1</f>
        <v>673</v>
      </c>
      <c r="N16" s="57">
        <f>808*$I$1</f>
        <v>808</v>
      </c>
      <c r="O16" s="70" t="str">
        <f t="shared" si="0"/>
        <v/>
      </c>
      <c r="P16" s="70" t="str">
        <f t="shared" si="1"/>
        <v/>
      </c>
      <c r="Q16" s="12"/>
      <c r="R16" s="19"/>
      <c r="S16" s="18"/>
      <c r="T16" s="18"/>
    </row>
    <row r="17" spans="1:20" ht="18">
      <c r="A17" s="51"/>
      <c r="B17" s="51"/>
      <c r="C17" s="155" t="s">
        <v>31</v>
      </c>
      <c r="D17" s="155"/>
      <c r="E17" s="155"/>
      <c r="F17" s="155"/>
      <c r="G17" s="155"/>
      <c r="H17" s="155"/>
      <c r="I17" s="155"/>
      <c r="J17" s="155"/>
      <c r="K17" s="155"/>
      <c r="L17" s="155"/>
      <c r="M17" s="56">
        <f>82*$I$1</f>
        <v>82</v>
      </c>
      <c r="N17" s="57">
        <f>99*$I$1</f>
        <v>99</v>
      </c>
      <c r="O17" s="70" t="str">
        <f t="shared" si="0"/>
        <v/>
      </c>
      <c r="P17" s="70" t="str">
        <f t="shared" si="1"/>
        <v/>
      </c>
      <c r="Q17" s="12"/>
      <c r="R17" s="19"/>
      <c r="S17" s="18"/>
      <c r="T17" s="18"/>
    </row>
    <row r="18" spans="1:20" ht="18">
      <c r="A18" s="51"/>
      <c r="B18" s="51"/>
      <c r="C18" s="155" t="s">
        <v>32</v>
      </c>
      <c r="D18" s="155"/>
      <c r="E18" s="155"/>
      <c r="F18" s="155"/>
      <c r="G18" s="155"/>
      <c r="H18" s="155"/>
      <c r="I18" s="155"/>
      <c r="J18" s="155"/>
      <c r="K18" s="155"/>
      <c r="L18" s="155"/>
      <c r="M18" s="56">
        <f>248*$I$1</f>
        <v>248</v>
      </c>
      <c r="N18" s="57">
        <f>298*$I$1</f>
        <v>298</v>
      </c>
      <c r="O18" s="70" t="str">
        <f t="shared" si="0"/>
        <v/>
      </c>
      <c r="P18" s="70" t="str">
        <f>+IF(B19="","",+B19*N18)</f>
        <v/>
      </c>
      <c r="Q18" s="2"/>
      <c r="R18" s="14"/>
      <c r="S18" s="15"/>
      <c r="T18" s="15"/>
    </row>
    <row r="19" spans="1:20" ht="18">
      <c r="A19" s="51"/>
      <c r="B19" s="51"/>
      <c r="C19" s="155" t="s">
        <v>33</v>
      </c>
      <c r="D19" s="155"/>
      <c r="E19" s="155"/>
      <c r="F19" s="155"/>
      <c r="G19" s="155"/>
      <c r="H19" s="155"/>
      <c r="I19" s="155"/>
      <c r="J19" s="155"/>
      <c r="K19" s="155"/>
      <c r="L19" s="155"/>
      <c r="M19" s="56">
        <f>55*$I$1</f>
        <v>55</v>
      </c>
      <c r="N19" s="57">
        <f>66*$I$1</f>
        <v>66</v>
      </c>
      <c r="O19" s="70" t="str">
        <f t="shared" si="0"/>
        <v/>
      </c>
      <c r="P19" s="70" t="str">
        <f>+IF(B20="","",+B20*N19)</f>
        <v/>
      </c>
      <c r="Q19" s="12"/>
      <c r="R19" s="16"/>
      <c r="S19" s="15"/>
      <c r="T19" s="15"/>
    </row>
    <row r="20" spans="1:20" ht="18">
      <c r="A20" s="51"/>
      <c r="B20" s="51"/>
      <c r="C20" s="155" t="s">
        <v>34</v>
      </c>
      <c r="D20" s="155"/>
      <c r="E20" s="155"/>
      <c r="F20" s="155"/>
      <c r="G20" s="155"/>
      <c r="H20" s="155"/>
      <c r="I20" s="155"/>
      <c r="J20" s="155"/>
      <c r="K20" s="155"/>
      <c r="L20" s="155"/>
      <c r="M20" s="56">
        <f>500*$I$1</f>
        <v>500</v>
      </c>
      <c r="N20" s="57">
        <f>600*$I$1</f>
        <v>600</v>
      </c>
      <c r="O20" s="70" t="str">
        <f>+IF(A20="","",+A20*M20)</f>
        <v/>
      </c>
      <c r="P20" s="70" t="str">
        <f>+IF(B20="","",+B20*N20)</f>
        <v/>
      </c>
      <c r="Q20" s="12"/>
      <c r="R20" s="3"/>
      <c r="S20" s="8"/>
    </row>
    <row r="21" spans="1:20" s="1" customFormat="1" ht="22">
      <c r="A21" s="82" t="s">
        <v>1</v>
      </c>
      <c r="B21" s="83"/>
      <c r="C21" s="162" t="s">
        <v>35</v>
      </c>
      <c r="D21" s="163"/>
      <c r="E21" s="163"/>
      <c r="F21" s="163"/>
      <c r="G21" s="163"/>
      <c r="H21" s="163"/>
      <c r="I21" s="163"/>
      <c r="J21" s="163"/>
      <c r="K21" s="163"/>
      <c r="L21" s="164"/>
      <c r="M21" s="84"/>
      <c r="N21" s="84"/>
      <c r="O21" s="84"/>
      <c r="P21" s="84"/>
      <c r="Q21" s="12"/>
      <c r="R21" s="7"/>
      <c r="S21" s="9"/>
    </row>
    <row r="22" spans="1:20" s="1" customFormat="1" ht="14.5" customHeight="1">
      <c r="A22" s="158" t="s">
        <v>88</v>
      </c>
      <c r="B22" s="158"/>
      <c r="C22" s="158"/>
      <c r="D22" s="158"/>
      <c r="E22" s="158"/>
      <c r="F22" s="158"/>
      <c r="G22" s="158"/>
      <c r="H22" s="158"/>
      <c r="I22" s="158"/>
      <c r="J22" s="158"/>
      <c r="K22" s="158"/>
      <c r="L22" s="158"/>
      <c r="M22" s="158"/>
      <c r="N22" s="158"/>
      <c r="O22" s="159"/>
      <c r="P22" s="92"/>
      <c r="Q22" s="12"/>
      <c r="R22" s="7"/>
      <c r="S22" s="9"/>
    </row>
    <row r="23" spans="1:20" s="1" customFormat="1" ht="14.5" customHeight="1">
      <c r="A23" s="158"/>
      <c r="B23" s="158"/>
      <c r="C23" s="158"/>
      <c r="D23" s="158"/>
      <c r="E23" s="158"/>
      <c r="F23" s="158"/>
      <c r="G23" s="158"/>
      <c r="H23" s="158"/>
      <c r="I23" s="158"/>
      <c r="J23" s="158"/>
      <c r="K23" s="158"/>
      <c r="L23" s="158"/>
      <c r="M23" s="158"/>
      <c r="N23" s="158"/>
      <c r="O23" s="159"/>
      <c r="P23" s="92"/>
      <c r="Q23" s="12"/>
      <c r="R23" s="7"/>
      <c r="S23" s="9"/>
    </row>
    <row r="24" spans="1:20" s="1" customFormat="1" ht="20.5" customHeight="1">
      <c r="A24" s="158"/>
      <c r="B24" s="158"/>
      <c r="C24" s="158"/>
      <c r="D24" s="158"/>
      <c r="E24" s="158"/>
      <c r="F24" s="158"/>
      <c r="G24" s="158"/>
      <c r="H24" s="158"/>
      <c r="I24" s="158"/>
      <c r="J24" s="158"/>
      <c r="K24" s="158"/>
      <c r="L24" s="158"/>
      <c r="M24" s="158"/>
      <c r="N24" s="158"/>
      <c r="O24" s="159"/>
      <c r="P24" s="92"/>
      <c r="Q24" s="12"/>
      <c r="R24" s="7"/>
      <c r="S24" s="9"/>
    </row>
    <row r="25" spans="1:20" ht="18" hidden="1">
      <c r="A25" s="51"/>
      <c r="B25" s="65"/>
      <c r="C25" s="120" t="s">
        <v>93</v>
      </c>
      <c r="D25" s="120"/>
      <c r="E25" s="120"/>
      <c r="F25" s="120"/>
      <c r="G25" s="120"/>
      <c r="H25" s="120"/>
      <c r="I25" s="120"/>
      <c r="J25" s="120"/>
      <c r="K25" s="120"/>
      <c r="L25" s="120"/>
      <c r="M25" s="56">
        <f>72*$I$1</f>
        <v>72</v>
      </c>
      <c r="N25" s="59">
        <f>87*$I$1</f>
        <v>87</v>
      </c>
      <c r="O25" s="70" t="str">
        <f>+IF(A25="","",+A25*M25)</f>
        <v/>
      </c>
      <c r="P25" s="70" t="str">
        <f>+IF(B25="","",+B25*N25)</f>
        <v/>
      </c>
      <c r="Q25" s="12"/>
      <c r="R25" s="3"/>
      <c r="S25" s="3"/>
    </row>
    <row r="26" spans="1:20" ht="18" hidden="1">
      <c r="A26" s="51"/>
      <c r="B26" s="65"/>
      <c r="C26" s="120" t="s">
        <v>94</v>
      </c>
      <c r="D26" s="120"/>
      <c r="E26" s="120"/>
      <c r="F26" s="120"/>
      <c r="G26" s="120"/>
      <c r="H26" s="120"/>
      <c r="I26" s="120"/>
      <c r="J26" s="120"/>
      <c r="K26" s="120"/>
      <c r="L26" s="120"/>
      <c r="M26" s="56">
        <f>112*$I$1</f>
        <v>112</v>
      </c>
      <c r="N26" s="59">
        <f>135*$I$1</f>
        <v>135</v>
      </c>
      <c r="O26" s="70" t="str">
        <f t="shared" ref="O26:O31" si="2">+IF(A26="","",+A26*M26)</f>
        <v/>
      </c>
      <c r="P26" s="70" t="str">
        <f t="shared" ref="P26:P31" si="3">+IF(B26="","",+B26*N26)</f>
        <v/>
      </c>
      <c r="Q26" s="12"/>
    </row>
    <row r="27" spans="1:20" s="1" customFormat="1" ht="18">
      <c r="A27" s="51"/>
      <c r="B27" s="65"/>
      <c r="C27" s="120" t="s">
        <v>95</v>
      </c>
      <c r="D27" s="120"/>
      <c r="E27" s="120"/>
      <c r="F27" s="120"/>
      <c r="G27" s="120"/>
      <c r="H27" s="120"/>
      <c r="I27" s="120"/>
      <c r="J27" s="120"/>
      <c r="K27" s="120"/>
      <c r="L27" s="120"/>
      <c r="M27" s="58">
        <f>141*$I$1</f>
        <v>141</v>
      </c>
      <c r="N27" s="59">
        <f>170*$I$1</f>
        <v>170</v>
      </c>
      <c r="O27" s="70" t="str">
        <f t="shared" si="2"/>
        <v/>
      </c>
      <c r="P27" s="70" t="str">
        <f t="shared" si="3"/>
        <v/>
      </c>
      <c r="Q27" s="13"/>
    </row>
    <row r="28" spans="1:20" ht="18">
      <c r="A28" s="51"/>
      <c r="B28" s="65"/>
      <c r="C28" s="120" t="s">
        <v>96</v>
      </c>
      <c r="D28" s="120"/>
      <c r="E28" s="120"/>
      <c r="F28" s="120"/>
      <c r="G28" s="120"/>
      <c r="H28" s="120"/>
      <c r="I28" s="120"/>
      <c r="J28" s="120"/>
      <c r="K28" s="120"/>
      <c r="L28" s="120"/>
      <c r="M28" s="58">
        <f>156*$I$1</f>
        <v>156</v>
      </c>
      <c r="N28" s="59">
        <f>188*$I$1</f>
        <v>188</v>
      </c>
      <c r="O28" s="70" t="str">
        <f t="shared" si="2"/>
        <v/>
      </c>
      <c r="P28" s="70" t="str">
        <f>+IF(B28="","",+B28*N28)</f>
        <v/>
      </c>
      <c r="Q28" s="12"/>
      <c r="R28" s="41"/>
    </row>
    <row r="29" spans="1:20" ht="18" hidden="1">
      <c r="A29" s="51"/>
      <c r="B29" s="65"/>
      <c r="C29" s="120" t="s">
        <v>97</v>
      </c>
      <c r="D29" s="120"/>
      <c r="E29" s="120"/>
      <c r="F29" s="120"/>
      <c r="G29" s="120"/>
      <c r="H29" s="120"/>
      <c r="I29" s="120"/>
      <c r="J29" s="120"/>
      <c r="K29" s="120"/>
      <c r="L29" s="120"/>
      <c r="M29" s="58">
        <f>335*$I$1</f>
        <v>335</v>
      </c>
      <c r="N29" s="59">
        <f>402*$I$1</f>
        <v>402</v>
      </c>
      <c r="O29" s="70" t="str">
        <f t="shared" si="2"/>
        <v/>
      </c>
      <c r="P29" s="70" t="str">
        <f t="shared" si="3"/>
        <v/>
      </c>
      <c r="Q29" s="12"/>
    </row>
    <row r="30" spans="1:20" s="1" customFormat="1" ht="18" hidden="1">
      <c r="A30" s="51"/>
      <c r="B30" s="65"/>
      <c r="C30" s="171" t="s">
        <v>98</v>
      </c>
      <c r="D30" s="124"/>
      <c r="E30" s="124"/>
      <c r="F30" s="124"/>
      <c r="G30" s="124"/>
      <c r="H30" s="124"/>
      <c r="I30" s="124"/>
      <c r="J30" s="124"/>
      <c r="K30" s="124"/>
      <c r="L30" s="125"/>
      <c r="M30" s="58">
        <f>350*$I$1</f>
        <v>350</v>
      </c>
      <c r="N30" s="59">
        <f>420*$I$1</f>
        <v>420</v>
      </c>
      <c r="O30" s="70" t="str">
        <f t="shared" si="2"/>
        <v/>
      </c>
      <c r="P30" s="70" t="str">
        <f t="shared" si="3"/>
        <v/>
      </c>
      <c r="Q30" s="13"/>
    </row>
    <row r="31" spans="1:20" ht="18">
      <c r="A31" s="51"/>
      <c r="B31" s="65"/>
      <c r="C31" s="118" t="s">
        <v>100</v>
      </c>
      <c r="D31" s="118"/>
      <c r="E31" s="118"/>
      <c r="F31" s="118"/>
      <c r="G31" s="118"/>
      <c r="H31" s="118"/>
      <c r="I31" s="118"/>
      <c r="J31" s="118"/>
      <c r="K31" s="118"/>
      <c r="L31" s="118"/>
      <c r="M31" s="58">
        <v>126</v>
      </c>
      <c r="N31" s="59">
        <f>144</f>
        <v>144</v>
      </c>
      <c r="O31" s="70" t="str">
        <f t="shared" si="2"/>
        <v/>
      </c>
      <c r="P31" s="70" t="str">
        <f t="shared" si="3"/>
        <v/>
      </c>
      <c r="Q31" s="12"/>
    </row>
    <row r="32" spans="1:20" ht="22">
      <c r="A32" s="66"/>
      <c r="B32" s="66"/>
      <c r="C32" s="119" t="s">
        <v>102</v>
      </c>
      <c r="D32" s="119"/>
      <c r="E32" s="119"/>
      <c r="F32" s="119"/>
      <c r="G32" s="119"/>
      <c r="H32" s="119"/>
      <c r="I32" s="119"/>
      <c r="J32" s="119"/>
      <c r="K32" s="119"/>
      <c r="L32" s="119"/>
      <c r="M32" s="126" t="s">
        <v>1</v>
      </c>
      <c r="N32" s="126"/>
      <c r="O32" s="126"/>
      <c r="P32" s="93"/>
      <c r="Q32" s="12"/>
    </row>
    <row r="33" spans="1:18" ht="18">
      <c r="A33" s="85"/>
      <c r="B33" s="77"/>
      <c r="C33" s="120" t="s">
        <v>36</v>
      </c>
      <c r="D33" s="120"/>
      <c r="E33" s="120"/>
      <c r="F33" s="120"/>
      <c r="G33" s="120"/>
      <c r="H33" s="120"/>
      <c r="I33" s="120"/>
      <c r="J33" s="120"/>
      <c r="K33" s="120"/>
      <c r="L33" s="120"/>
      <c r="M33" s="59">
        <v>188</v>
      </c>
      <c r="N33" s="59">
        <v>226</v>
      </c>
      <c r="O33" s="70" t="str">
        <f>+IF(A33="","",+A33*M33)</f>
        <v/>
      </c>
      <c r="P33" s="70" t="str">
        <f>+IF(B33="","",+B33*N33)</f>
        <v/>
      </c>
      <c r="Q33" s="12"/>
    </row>
    <row r="34" spans="1:18" ht="18">
      <c r="A34" s="86"/>
      <c r="B34" s="87"/>
      <c r="C34" s="121" t="s">
        <v>37</v>
      </c>
      <c r="D34" s="122"/>
      <c r="E34" s="122"/>
      <c r="F34" s="122"/>
      <c r="G34" s="122"/>
      <c r="H34" s="122"/>
      <c r="I34" s="122"/>
      <c r="J34" s="122"/>
      <c r="K34" s="122"/>
      <c r="L34" s="122"/>
      <c r="M34" s="59">
        <v>263</v>
      </c>
      <c r="N34" s="59">
        <v>316</v>
      </c>
      <c r="O34" s="70" t="str">
        <f t="shared" ref="O34:O36" si="4">+IF(A34="","",+A34*M34)</f>
        <v/>
      </c>
      <c r="P34" s="70" t="str">
        <f t="shared" ref="P34:P36" si="5">+IF(B34="","",+B34*N34)</f>
        <v/>
      </c>
      <c r="Q34" s="12"/>
    </row>
    <row r="35" spans="1:18" ht="17" customHeight="1">
      <c r="A35" s="86"/>
      <c r="B35" s="88"/>
      <c r="C35" s="123" t="s">
        <v>38</v>
      </c>
      <c r="D35" s="124"/>
      <c r="E35" s="124"/>
      <c r="F35" s="124"/>
      <c r="G35" s="124"/>
      <c r="H35" s="124"/>
      <c r="I35" s="124"/>
      <c r="J35" s="124"/>
      <c r="K35" s="124"/>
      <c r="L35" s="125"/>
      <c r="M35" s="59">
        <v>42</v>
      </c>
      <c r="N35" s="59">
        <v>52</v>
      </c>
      <c r="O35" s="70" t="str">
        <f t="shared" si="4"/>
        <v/>
      </c>
      <c r="P35" s="70" t="str">
        <f t="shared" si="5"/>
        <v/>
      </c>
      <c r="Q35" s="12"/>
      <c r="R35" s="40"/>
    </row>
    <row r="36" spans="1:18" ht="18.5" thickBot="1">
      <c r="A36" s="89"/>
      <c r="B36" s="90"/>
      <c r="C36" s="169" t="s">
        <v>101</v>
      </c>
      <c r="D36" s="170"/>
      <c r="E36" s="170"/>
      <c r="F36" s="170"/>
      <c r="G36" s="170"/>
      <c r="H36" s="170"/>
      <c r="I36" s="170"/>
      <c r="J36" s="170"/>
      <c r="K36" s="170"/>
      <c r="L36" s="170"/>
      <c r="M36" s="78">
        <v>126</v>
      </c>
      <c r="N36" s="78">
        <v>144</v>
      </c>
      <c r="O36" s="79" t="str">
        <f t="shared" si="4"/>
        <v/>
      </c>
      <c r="P36" s="79" t="str">
        <f t="shared" si="5"/>
        <v/>
      </c>
      <c r="Q36" s="12"/>
      <c r="R36" s="40"/>
    </row>
    <row r="37" spans="1:18" ht="18.5" customHeight="1" thickBot="1">
      <c r="A37" s="113" t="s">
        <v>104</v>
      </c>
      <c r="B37" s="114"/>
      <c r="C37" s="114"/>
      <c r="D37" s="114"/>
      <c r="E37" s="114"/>
      <c r="F37" s="114"/>
      <c r="G37" s="114"/>
      <c r="H37" s="114"/>
      <c r="I37" s="114"/>
      <c r="J37" s="114"/>
      <c r="K37" s="114"/>
      <c r="L37" s="114"/>
      <c r="M37" s="114"/>
      <c r="N37" s="114"/>
      <c r="O37" s="114"/>
      <c r="P37" s="115"/>
      <c r="Q37" s="2"/>
    </row>
    <row r="38" spans="1:18" ht="22" hidden="1">
      <c r="A38" s="80"/>
      <c r="B38" s="80"/>
      <c r="C38" s="116" t="s">
        <v>39</v>
      </c>
      <c r="D38" s="116"/>
      <c r="E38" s="116"/>
      <c r="F38" s="116"/>
      <c r="G38" s="116"/>
      <c r="H38" s="116"/>
      <c r="I38" s="116"/>
      <c r="J38" s="116"/>
      <c r="K38" s="116"/>
      <c r="L38" s="116"/>
      <c r="M38" s="117"/>
      <c r="N38" s="117"/>
      <c r="O38" s="117"/>
      <c r="P38" s="94"/>
      <c r="Q38" s="12"/>
      <c r="R38" s="42"/>
    </row>
    <row r="39" spans="1:18" ht="18.5" hidden="1" thickBot="1">
      <c r="A39" s="65"/>
      <c r="B39" s="65"/>
      <c r="C39" s="122" t="s">
        <v>106</v>
      </c>
      <c r="D39" s="122"/>
      <c r="E39" s="122"/>
      <c r="F39" s="122"/>
      <c r="G39" s="122"/>
      <c r="H39" s="122"/>
      <c r="I39" s="122"/>
      <c r="J39" s="122"/>
      <c r="K39" s="122"/>
      <c r="L39" s="122"/>
      <c r="M39" s="59"/>
      <c r="N39" s="59"/>
      <c r="O39" s="70" t="str">
        <f>+IF(A39="","",+A39*M39)</f>
        <v/>
      </c>
      <c r="P39" s="70" t="str">
        <f>+IF(B39="","",+B39*N39)</f>
        <v/>
      </c>
      <c r="Q39" s="12"/>
      <c r="R39" s="40"/>
    </row>
    <row r="40" spans="1:18" ht="18" hidden="1">
      <c r="A40" s="65"/>
      <c r="B40" s="65"/>
      <c r="C40" s="122" t="s">
        <v>40</v>
      </c>
      <c r="D40" s="122"/>
      <c r="E40" s="122"/>
      <c r="F40" s="122"/>
      <c r="G40" s="122"/>
      <c r="H40" s="122"/>
      <c r="I40" s="122"/>
      <c r="J40" s="122"/>
      <c r="K40" s="122"/>
      <c r="L40" s="122"/>
      <c r="M40" s="59">
        <v>1081</v>
      </c>
      <c r="N40" s="59">
        <v>1298</v>
      </c>
      <c r="O40" s="79" t="str">
        <f t="shared" ref="O40:O43" si="6">+IF(A40="","",+A40*M40)</f>
        <v/>
      </c>
      <c r="P40" s="79" t="str">
        <f t="shared" ref="P40:P43" si="7">+IF(B40="","",+B40*N40)</f>
        <v/>
      </c>
      <c r="Q40" s="12"/>
      <c r="R40" s="40"/>
    </row>
    <row r="41" spans="1:18" ht="20.5" hidden="1" customHeight="1">
      <c r="A41" s="65"/>
      <c r="B41" s="65"/>
      <c r="C41" s="122" t="s">
        <v>89</v>
      </c>
      <c r="D41" s="122"/>
      <c r="E41" s="122"/>
      <c r="F41" s="122"/>
      <c r="G41" s="122"/>
      <c r="H41" s="122"/>
      <c r="I41" s="122"/>
      <c r="J41" s="122"/>
      <c r="K41" s="122"/>
      <c r="L41" s="122"/>
      <c r="M41" s="59">
        <v>1319</v>
      </c>
      <c r="N41" s="98">
        <v>1583</v>
      </c>
      <c r="O41" s="99" t="str">
        <f t="shared" si="6"/>
        <v/>
      </c>
      <c r="P41" s="99" t="str">
        <f t="shared" si="7"/>
        <v/>
      </c>
      <c r="Q41" s="2"/>
    </row>
    <row r="42" spans="1:18" ht="21" hidden="1" customHeight="1">
      <c r="A42" s="65"/>
      <c r="B42" s="65"/>
      <c r="C42" s="122" t="s">
        <v>41</v>
      </c>
      <c r="D42" s="122"/>
      <c r="E42" s="122"/>
      <c r="F42" s="122"/>
      <c r="G42" s="122"/>
      <c r="H42" s="122"/>
      <c r="I42" s="122"/>
      <c r="J42" s="122"/>
      <c r="K42" s="122"/>
      <c r="L42" s="122"/>
      <c r="M42" s="59">
        <v>1558</v>
      </c>
      <c r="N42" s="98">
        <v>1870</v>
      </c>
      <c r="O42" s="99" t="str">
        <f t="shared" si="6"/>
        <v/>
      </c>
      <c r="P42" s="99" t="str">
        <f t="shared" si="7"/>
        <v/>
      </c>
      <c r="Q42" s="2"/>
      <c r="R42" s="43"/>
    </row>
    <row r="43" spans="1:18" ht="18.5" hidden="1" thickBot="1">
      <c r="A43" s="77"/>
      <c r="B43" s="77"/>
      <c r="C43" s="136" t="s">
        <v>42</v>
      </c>
      <c r="D43" s="136"/>
      <c r="E43" s="136"/>
      <c r="F43" s="136"/>
      <c r="G43" s="136"/>
      <c r="H43" s="136"/>
      <c r="I43" s="136"/>
      <c r="J43" s="136"/>
      <c r="K43" s="137"/>
      <c r="L43" s="136"/>
      <c r="M43" s="78">
        <v>434</v>
      </c>
      <c r="N43" s="101">
        <v>521</v>
      </c>
      <c r="O43" s="102" t="str">
        <f t="shared" si="6"/>
        <v/>
      </c>
      <c r="P43" s="102" t="str">
        <f t="shared" si="7"/>
        <v/>
      </c>
      <c r="Q43" s="2"/>
    </row>
    <row r="44" spans="1:18" ht="20.5" thickBot="1">
      <c r="A44" s="144"/>
      <c r="B44" s="144"/>
      <c r="C44" s="144"/>
      <c r="D44" s="144"/>
      <c r="E44" s="144"/>
      <c r="F44" s="144"/>
      <c r="G44" s="144"/>
      <c r="H44" s="144"/>
      <c r="I44" s="144"/>
      <c r="J44" s="144"/>
      <c r="K44" s="105"/>
      <c r="L44" s="141" t="s">
        <v>92</v>
      </c>
      <c r="M44" s="142"/>
      <c r="N44" s="109"/>
      <c r="O44" s="100" t="str">
        <f>+IF(SUM(O13:O20)=0,"",SUM(O13:O20))</f>
        <v/>
      </c>
      <c r="P44" s="104" t="str">
        <f>+IF(SUM(P13:P20)=0,"",SUM(P13:P20))</f>
        <v/>
      </c>
      <c r="Q44" s="2"/>
    </row>
    <row r="45" spans="1:18" ht="20.5" thickBot="1">
      <c r="A45" s="138" t="s">
        <v>111</v>
      </c>
      <c r="B45" s="138"/>
      <c r="C45" s="138"/>
      <c r="D45" s="138"/>
      <c r="E45" s="138"/>
      <c r="F45" s="138"/>
      <c r="G45" s="138"/>
      <c r="H45" s="138"/>
      <c r="I45" s="138"/>
      <c r="J45" s="138"/>
      <c r="K45" s="106"/>
      <c r="L45" s="111"/>
      <c r="M45" s="112" t="s">
        <v>43</v>
      </c>
      <c r="N45" s="110">
        <v>170</v>
      </c>
      <c r="O45" s="103" t="str">
        <f>+IF(O44="","",N45)</f>
        <v/>
      </c>
      <c r="P45" s="103" t="str">
        <f>+IF(P44="","",N45)</f>
        <v/>
      </c>
      <c r="Q45" s="2"/>
    </row>
    <row r="46" spans="1:18" ht="3" customHeight="1">
      <c r="A46" s="138"/>
      <c r="B46" s="138"/>
      <c r="C46" s="138"/>
      <c r="D46" s="138"/>
      <c r="E46" s="138"/>
      <c r="F46" s="138"/>
      <c r="G46" s="138"/>
      <c r="H46" s="138"/>
      <c r="I46" s="138"/>
      <c r="J46" s="138"/>
      <c r="K46" s="107"/>
      <c r="L46" s="143"/>
      <c r="M46" s="143"/>
      <c r="N46" s="143"/>
      <c r="O46" s="143"/>
      <c r="P46" s="95"/>
      <c r="Q46" s="2"/>
    </row>
    <row r="47" spans="1:18" ht="16.5" customHeight="1">
      <c r="A47" s="138"/>
      <c r="B47" s="138"/>
      <c r="C47" s="138"/>
      <c r="D47" s="138"/>
      <c r="E47" s="138"/>
      <c r="F47" s="138"/>
      <c r="G47" s="138"/>
      <c r="H47" s="138"/>
      <c r="I47" s="138"/>
      <c r="J47" s="138"/>
      <c r="K47" s="107"/>
      <c r="L47" s="62"/>
      <c r="M47" s="62" t="s">
        <v>44</v>
      </c>
      <c r="N47" s="61"/>
      <c r="O47" s="71">
        <f>+IF(M40="","",((A13+A18++A19+A20)*119.25)+((+A14+A15+A16+A17)*119.25))+((A27+A28+A29+A30)*119.25)+((A33+A34)*59.63)</f>
        <v>0</v>
      </c>
      <c r="P47" s="71">
        <f>+IF(N40="","",((B13+B18++B19+B20)*119.25)+((+B14+B15+B16+B17)*119.25))+((B27+B28+B29+B30)*119.25)+((B33+B34)*59.63)</f>
        <v>0</v>
      </c>
      <c r="Q47" s="2"/>
    </row>
    <row r="48" spans="1:18" ht="3" customHeight="1">
      <c r="A48" s="138"/>
      <c r="B48" s="138"/>
      <c r="C48" s="138"/>
      <c r="D48" s="138"/>
      <c r="E48" s="138"/>
      <c r="F48" s="138"/>
      <c r="G48" s="138"/>
      <c r="H48" s="138"/>
      <c r="I48" s="138"/>
      <c r="J48" s="138"/>
      <c r="K48" s="107"/>
      <c r="L48" s="135"/>
      <c r="M48" s="135"/>
      <c r="N48" s="135"/>
      <c r="O48" s="135"/>
      <c r="P48" s="95"/>
      <c r="Q48" s="2"/>
    </row>
    <row r="49" spans="1:18" ht="17.25" customHeight="1">
      <c r="A49" s="138"/>
      <c r="B49" s="138"/>
      <c r="C49" s="138"/>
      <c r="D49" s="138"/>
      <c r="E49" s="138"/>
      <c r="F49" s="138"/>
      <c r="G49" s="138"/>
      <c r="H49" s="138"/>
      <c r="I49" s="138"/>
      <c r="J49" s="138"/>
      <c r="K49" s="107"/>
      <c r="L49" s="139" t="s">
        <v>45</v>
      </c>
      <c r="M49" s="140"/>
      <c r="N49" s="67"/>
      <c r="O49" s="71" t="str">
        <f>+IF(SUM(O25:O43)=0,"",SUM(O25:O43))</f>
        <v/>
      </c>
      <c r="P49" s="71" t="str">
        <f>+IF(SUM(P25:P43)=0,"",SUM(P25:P43))</f>
        <v/>
      </c>
      <c r="Q49" s="2"/>
    </row>
    <row r="50" spans="1:18" ht="3" customHeight="1">
      <c r="A50" s="138"/>
      <c r="B50" s="138"/>
      <c r="C50" s="138"/>
      <c r="D50" s="138"/>
      <c r="E50" s="138"/>
      <c r="F50" s="138"/>
      <c r="G50" s="138"/>
      <c r="H50" s="138"/>
      <c r="I50" s="138"/>
      <c r="J50" s="138"/>
      <c r="K50" s="107"/>
      <c r="L50" s="63"/>
      <c r="M50" s="63"/>
      <c r="N50" s="63"/>
      <c r="O50" s="72"/>
      <c r="P50" s="72"/>
      <c r="Q50" s="2"/>
    </row>
    <row r="51" spans="1:18" ht="15" customHeight="1">
      <c r="A51" s="138"/>
      <c r="B51" s="138"/>
      <c r="C51" s="138"/>
      <c r="D51" s="138"/>
      <c r="E51" s="138"/>
      <c r="F51" s="138"/>
      <c r="G51" s="138"/>
      <c r="H51" s="138"/>
      <c r="I51" s="138"/>
      <c r="J51" s="138"/>
      <c r="K51" s="107"/>
      <c r="L51" s="62"/>
      <c r="M51" s="62" t="s">
        <v>46</v>
      </c>
      <c r="N51" s="68">
        <v>0.12</v>
      </c>
      <c r="O51" s="71" t="str">
        <f>+IF(O44="","",O44*N51)</f>
        <v/>
      </c>
      <c r="P51" s="71" t="str">
        <f>+IF(P44="","",P44*N51)</f>
        <v/>
      </c>
      <c r="Q51" s="2"/>
      <c r="R51" s="2"/>
    </row>
    <row r="52" spans="1:18" ht="3.75" customHeight="1">
      <c r="A52" s="138"/>
      <c r="B52" s="138"/>
      <c r="C52" s="138"/>
      <c r="D52" s="138"/>
      <c r="E52" s="138"/>
      <c r="F52" s="138"/>
      <c r="G52" s="138"/>
      <c r="H52" s="138"/>
      <c r="I52" s="138"/>
      <c r="J52" s="138"/>
      <c r="K52" s="107"/>
      <c r="L52" s="135"/>
      <c r="M52" s="135"/>
      <c r="N52" s="135"/>
      <c r="O52" s="135"/>
      <c r="P52" s="95"/>
      <c r="Q52" s="2"/>
    </row>
    <row r="53" spans="1:18" ht="16.5" customHeight="1">
      <c r="A53" s="138"/>
      <c r="B53" s="138"/>
      <c r="C53" s="138"/>
      <c r="D53" s="138"/>
      <c r="E53" s="138"/>
      <c r="F53" s="138"/>
      <c r="G53" s="138"/>
      <c r="H53" s="138"/>
      <c r="I53" s="138"/>
      <c r="J53" s="138"/>
      <c r="K53" s="107"/>
      <c r="L53" s="62"/>
      <c r="M53" s="64" t="s">
        <v>47</v>
      </c>
      <c r="N53" s="69"/>
      <c r="O53" s="71">
        <f>SUM(O37:O51)</f>
        <v>0</v>
      </c>
      <c r="P53" s="71">
        <f>SUM(P37:P51)</f>
        <v>0</v>
      </c>
      <c r="Q53" s="2"/>
    </row>
    <row r="54" spans="1:18" ht="3" customHeight="1">
      <c r="A54" s="138"/>
      <c r="B54" s="138"/>
      <c r="C54" s="138"/>
      <c r="D54" s="138"/>
      <c r="E54" s="138"/>
      <c r="F54" s="138"/>
      <c r="G54" s="138"/>
      <c r="H54" s="138"/>
      <c r="I54" s="138"/>
      <c r="J54" s="138"/>
      <c r="K54" s="107"/>
      <c r="L54" s="135"/>
      <c r="M54" s="135"/>
      <c r="N54" s="135"/>
      <c r="O54" s="135"/>
      <c r="P54" s="95"/>
      <c r="Q54" s="2"/>
    </row>
    <row r="55" spans="1:18" ht="16.5" customHeight="1">
      <c r="A55" s="138"/>
      <c r="B55" s="138"/>
      <c r="C55" s="138"/>
      <c r="D55" s="138"/>
      <c r="E55" s="138"/>
      <c r="F55" s="138"/>
      <c r="G55" s="138"/>
      <c r="H55" s="138"/>
      <c r="I55" s="138"/>
      <c r="J55" s="138"/>
      <c r="K55" s="107"/>
      <c r="L55" s="62"/>
      <c r="M55" s="62" t="s">
        <v>48</v>
      </c>
      <c r="N55" s="60">
        <f>+VLOOKUP(E1,B117:C126,2,FALSE)</f>
        <v>0.13</v>
      </c>
      <c r="O55" s="71">
        <f>+IF(E1="Manitoba",+IF(O53="","",(O37+O47+#REF!)*N55),IF(OR(E1="QUEBEC", E1="PEI"),+IF(O53="","",+(O53+#REF!)*N55),+IF(O53="","",+O53*N55)))</f>
        <v>0</v>
      </c>
      <c r="P55" s="71">
        <f>+IF(E1="Manitoba",+IF(P53="","",(P37+P47+#REF!)*N55),IF(OR(E1="QUEBEC", E1="PEI"),+IF(P53="","",+(P53+#REF!)*N55),+IF(P53="","",+P53*N55)))</f>
        <v>0</v>
      </c>
      <c r="Q55" s="2"/>
    </row>
    <row r="56" spans="1:18" ht="3" customHeight="1">
      <c r="A56" s="138"/>
      <c r="B56" s="138"/>
      <c r="C56" s="138"/>
      <c r="D56" s="138"/>
      <c r="E56" s="138"/>
      <c r="F56" s="138"/>
      <c r="G56" s="138"/>
      <c r="H56" s="138"/>
      <c r="I56" s="138"/>
      <c r="J56" s="138"/>
      <c r="K56" s="107"/>
      <c r="L56" s="135"/>
      <c r="M56" s="135"/>
      <c r="N56" s="135"/>
      <c r="O56" s="135"/>
      <c r="P56" s="95"/>
      <c r="Q56" s="2"/>
    </row>
    <row r="57" spans="1:18" ht="27" customHeight="1">
      <c r="A57" s="138"/>
      <c r="B57" s="138"/>
      <c r="C57" s="138"/>
      <c r="D57" s="138"/>
      <c r="E57" s="138"/>
      <c r="F57" s="138"/>
      <c r="G57" s="138"/>
      <c r="H57" s="138"/>
      <c r="I57" s="138"/>
      <c r="J57" s="138"/>
      <c r="K57" s="107"/>
      <c r="L57" s="62"/>
      <c r="M57" s="64" t="s">
        <v>49</v>
      </c>
      <c r="N57" s="64"/>
      <c r="O57" s="73">
        <f>SUM(O53:O55)</f>
        <v>0</v>
      </c>
      <c r="P57" s="73">
        <f>SUM(P53:P55)</f>
        <v>0</v>
      </c>
      <c r="Q57" s="2"/>
    </row>
    <row r="58" spans="1:18" ht="6" customHeight="1">
      <c r="A58" s="108"/>
      <c r="B58" s="108"/>
      <c r="C58" s="108"/>
      <c r="D58" s="108"/>
      <c r="E58" s="108"/>
      <c r="F58" s="108"/>
      <c r="G58" s="108"/>
      <c r="H58" s="108"/>
      <c r="I58" s="108"/>
      <c r="J58" s="108"/>
      <c r="K58" s="91"/>
      <c r="L58" s="91"/>
      <c r="M58" s="91"/>
      <c r="N58" s="91"/>
      <c r="O58" s="91"/>
      <c r="P58" s="91"/>
      <c r="Q58" s="2"/>
    </row>
    <row r="59" spans="1:18" ht="3.65" hidden="1" customHeight="1">
      <c r="B59" s="91"/>
      <c r="C59" s="91"/>
      <c r="D59" s="91"/>
      <c r="E59" s="91"/>
      <c r="F59" s="91"/>
      <c r="G59" s="91"/>
      <c r="H59" s="91"/>
      <c r="I59" s="91"/>
      <c r="J59" s="91"/>
      <c r="K59" s="91"/>
      <c r="L59" s="91"/>
      <c r="M59" s="91"/>
      <c r="N59" s="91"/>
      <c r="O59" s="91"/>
      <c r="P59" s="91"/>
      <c r="Q59" s="2"/>
    </row>
    <row r="60" spans="1:18" ht="12.5" hidden="1" customHeight="1">
      <c r="B60" s="91"/>
      <c r="C60" s="91"/>
      <c r="D60" s="91"/>
      <c r="E60" s="91"/>
      <c r="F60" s="91"/>
      <c r="G60" s="91"/>
      <c r="H60" s="91"/>
      <c r="I60" s="91"/>
      <c r="J60" s="91"/>
      <c r="K60" s="91"/>
      <c r="L60" s="91"/>
      <c r="M60" s="91"/>
      <c r="N60" s="91"/>
      <c r="O60" s="91"/>
      <c r="P60" s="91"/>
      <c r="Q60" s="2"/>
    </row>
    <row r="61" spans="1:18" ht="6.75" customHeight="1">
      <c r="B61" s="22"/>
      <c r="C61" s="23"/>
      <c r="D61" s="21"/>
      <c r="E61" s="24"/>
      <c r="F61" s="24"/>
      <c r="G61" s="22"/>
      <c r="H61" s="22"/>
      <c r="I61" s="21"/>
      <c r="J61" s="22"/>
      <c r="K61" s="22"/>
      <c r="L61" s="25"/>
      <c r="M61" s="21"/>
      <c r="N61" s="17"/>
      <c r="O61" s="74"/>
      <c r="P61" s="74"/>
      <c r="Q61" s="2"/>
    </row>
    <row r="62" spans="1:18" ht="6.75" customHeight="1">
      <c r="E62" s="6"/>
      <c r="F62" s="6"/>
    </row>
    <row r="63" spans="1:18" ht="18.75" hidden="1" customHeight="1">
      <c r="B63" s="165" t="s">
        <v>0</v>
      </c>
      <c r="C63" s="165"/>
      <c r="D63" s="165"/>
      <c r="E63" s="165"/>
      <c r="F63" s="165"/>
      <c r="G63" s="165"/>
      <c r="H63" s="165"/>
      <c r="I63" s="165"/>
      <c r="J63" s="165"/>
      <c r="K63" s="165"/>
      <c r="L63" s="165"/>
      <c r="M63" s="165"/>
      <c r="N63" s="165"/>
      <c r="O63" s="165"/>
      <c r="P63" s="29"/>
    </row>
    <row r="64" spans="1:18" ht="10.5" hidden="1" customHeight="1">
      <c r="B64" s="20"/>
      <c r="C64" s="29"/>
      <c r="D64" s="29"/>
      <c r="E64" s="29"/>
      <c r="F64" s="29"/>
      <c r="G64" s="29"/>
      <c r="H64" s="29"/>
      <c r="I64" s="29"/>
      <c r="J64" s="29"/>
      <c r="K64" s="29"/>
      <c r="L64" s="29"/>
      <c r="M64" s="29"/>
      <c r="N64" s="29"/>
      <c r="O64" s="29"/>
      <c r="P64" s="29"/>
    </row>
    <row r="65" spans="2:16" ht="16.5" hidden="1" customHeight="1">
      <c r="B65" s="20">
        <v>1</v>
      </c>
      <c r="C65" s="23" t="s">
        <v>50</v>
      </c>
      <c r="D65" s="29"/>
      <c r="E65" s="29"/>
      <c r="F65" s="29"/>
      <c r="G65" s="29"/>
      <c r="H65" s="29"/>
      <c r="I65" s="29"/>
      <c r="J65" s="29"/>
      <c r="K65" s="29"/>
      <c r="L65" s="29"/>
      <c r="M65" s="29"/>
      <c r="N65" s="29"/>
      <c r="O65" s="29"/>
      <c r="P65" s="29"/>
    </row>
    <row r="66" spans="2:16" ht="27" hidden="1" customHeight="1">
      <c r="E66" s="6"/>
      <c r="F66" s="6"/>
      <c r="O66" s="75" t="s">
        <v>1</v>
      </c>
      <c r="P66" s="75" t="s">
        <v>1</v>
      </c>
    </row>
    <row r="67" spans="2:16" ht="18" hidden="1" customHeight="1">
      <c r="B67" s="165" t="s">
        <v>51</v>
      </c>
      <c r="C67" s="165"/>
      <c r="D67" s="165"/>
      <c r="E67" s="165"/>
      <c r="F67" s="165"/>
      <c r="G67" s="165"/>
      <c r="H67" s="165"/>
      <c r="I67" s="165"/>
      <c r="J67" s="165"/>
      <c r="K67" s="165"/>
      <c r="L67" s="165"/>
      <c r="M67" s="165"/>
      <c r="N67" s="165"/>
      <c r="O67" s="165"/>
      <c r="P67" s="29"/>
    </row>
    <row r="68" spans="2:16" ht="10.5" hidden="1" customHeight="1">
      <c r="B68" s="28"/>
      <c r="C68" s="28"/>
      <c r="D68" s="28"/>
      <c r="E68" s="28"/>
      <c r="F68" s="28"/>
      <c r="G68" s="28"/>
      <c r="H68" s="28"/>
      <c r="I68" s="28"/>
      <c r="J68" s="28"/>
      <c r="K68" s="28"/>
      <c r="L68" s="28"/>
      <c r="M68" s="28"/>
      <c r="N68" s="28"/>
      <c r="O68" s="28"/>
      <c r="P68" s="28"/>
    </row>
    <row r="69" spans="2:16" ht="16.5" hidden="1" customHeight="1">
      <c r="B69" s="20">
        <v>1</v>
      </c>
      <c r="C69" s="23" t="s">
        <v>52</v>
      </c>
      <c r="D69" s="23"/>
      <c r="E69" s="46"/>
      <c r="F69" s="46"/>
      <c r="G69" s="23"/>
      <c r="H69" s="23"/>
      <c r="I69" s="23"/>
      <c r="J69" s="23"/>
      <c r="K69" s="23"/>
      <c r="L69" s="23"/>
      <c r="M69" s="23"/>
      <c r="N69" s="23"/>
      <c r="O69" s="76"/>
      <c r="P69" s="76"/>
    </row>
    <row r="70" spans="2:16" ht="16.5" hidden="1" customHeight="1">
      <c r="B70" s="20"/>
      <c r="C70" s="39" t="s">
        <v>53</v>
      </c>
      <c r="D70" s="22"/>
      <c r="E70" s="38"/>
      <c r="F70" s="38"/>
      <c r="G70" s="22"/>
      <c r="H70" s="22"/>
      <c r="I70" s="22"/>
      <c r="J70" s="22"/>
      <c r="K70" s="22"/>
      <c r="L70" s="22"/>
      <c r="M70" s="22"/>
      <c r="N70" s="22"/>
      <c r="O70" s="76"/>
      <c r="P70" s="76"/>
    </row>
    <row r="71" spans="2:16" ht="16.5" hidden="1" customHeight="1">
      <c r="B71" s="20"/>
      <c r="C71" s="22" t="s">
        <v>54</v>
      </c>
      <c r="D71" s="22"/>
      <c r="E71" s="38"/>
      <c r="F71" s="38"/>
      <c r="G71" s="22"/>
      <c r="H71" s="22"/>
      <c r="I71" s="22"/>
      <c r="J71" s="22"/>
      <c r="K71" s="22"/>
      <c r="L71" s="22"/>
      <c r="M71" s="22"/>
      <c r="N71" s="22"/>
      <c r="O71" s="76"/>
      <c r="P71" s="76"/>
    </row>
    <row r="72" spans="2:16" ht="16.5" hidden="1" customHeight="1">
      <c r="B72" s="20"/>
      <c r="C72" s="22" t="s">
        <v>55</v>
      </c>
      <c r="D72" s="22"/>
      <c r="E72" s="38"/>
      <c r="F72" s="38"/>
      <c r="G72" s="22"/>
      <c r="H72" s="22"/>
      <c r="I72" s="22"/>
      <c r="J72" s="22"/>
      <c r="K72" s="22"/>
      <c r="L72" s="22"/>
      <c r="M72" s="22"/>
      <c r="N72" s="22"/>
      <c r="O72" s="76"/>
      <c r="P72" s="76"/>
    </row>
    <row r="73" spans="2:16" ht="16.5" hidden="1" customHeight="1">
      <c r="B73" s="20"/>
      <c r="C73" s="22" t="s">
        <v>56</v>
      </c>
      <c r="D73" s="22"/>
      <c r="E73" s="38"/>
      <c r="F73" s="38"/>
      <c r="G73" s="22"/>
      <c r="H73" s="22"/>
      <c r="I73" s="22"/>
      <c r="J73" s="22"/>
      <c r="K73" s="22"/>
      <c r="L73" s="22"/>
      <c r="M73" s="22"/>
      <c r="N73" s="22"/>
      <c r="O73" s="76"/>
      <c r="P73" s="76"/>
    </row>
    <row r="74" spans="2:16" ht="16.5" hidden="1" customHeight="1">
      <c r="B74" s="20"/>
      <c r="C74" s="22" t="s">
        <v>57</v>
      </c>
      <c r="D74" s="22"/>
      <c r="E74" s="38"/>
      <c r="F74" s="38"/>
      <c r="G74" s="22"/>
      <c r="H74" s="22"/>
      <c r="I74" s="22"/>
      <c r="J74" s="22"/>
      <c r="K74" s="22"/>
      <c r="L74" s="22"/>
      <c r="M74" s="22"/>
      <c r="N74" s="22"/>
      <c r="O74" s="76"/>
      <c r="P74" s="76"/>
    </row>
    <row r="75" spans="2:16" ht="16.5" hidden="1" customHeight="1">
      <c r="B75" s="20"/>
      <c r="C75" s="22" t="s">
        <v>58</v>
      </c>
      <c r="D75" s="22"/>
      <c r="E75" s="38"/>
      <c r="F75" s="38"/>
      <c r="G75" s="22"/>
      <c r="H75" s="22"/>
      <c r="I75" s="22"/>
      <c r="J75" s="22"/>
      <c r="K75" s="22"/>
      <c r="L75" s="22"/>
      <c r="M75" s="22"/>
      <c r="N75" s="22"/>
      <c r="O75" s="76"/>
      <c r="P75" s="76"/>
    </row>
    <row r="76" spans="2:16" ht="16.5" hidden="1" customHeight="1">
      <c r="B76" s="20"/>
      <c r="C76" s="23"/>
      <c r="D76" s="23"/>
      <c r="E76" s="46"/>
      <c r="F76" s="46"/>
      <c r="G76" s="23"/>
      <c r="H76" s="23"/>
      <c r="I76" s="23"/>
      <c r="J76" s="23"/>
      <c r="K76" s="23"/>
      <c r="L76" s="23"/>
      <c r="M76" s="23"/>
      <c r="N76" s="23"/>
      <c r="O76" s="76"/>
      <c r="P76" s="76"/>
    </row>
    <row r="77" spans="2:16" ht="16.5" hidden="1" customHeight="1">
      <c r="B77" s="20">
        <v>2</v>
      </c>
      <c r="C77" s="23" t="s">
        <v>59</v>
      </c>
      <c r="E77" s="6"/>
      <c r="F77" s="6"/>
    </row>
    <row r="78" spans="2:16" ht="16.5" hidden="1" customHeight="1">
      <c r="B78" s="26"/>
      <c r="C78" s="23"/>
      <c r="E78" s="6"/>
      <c r="F78" s="6"/>
    </row>
    <row r="79" spans="2:16" ht="16.5" hidden="1" customHeight="1">
      <c r="B79" s="20">
        <v>3</v>
      </c>
      <c r="C79" s="23" t="s">
        <v>60</v>
      </c>
      <c r="E79" s="6"/>
      <c r="F79" s="6"/>
    </row>
    <row r="80" spans="2:16" ht="16.5" hidden="1" customHeight="1">
      <c r="B80" s="20"/>
      <c r="C80" s="23"/>
      <c r="E80" s="6"/>
      <c r="F80" s="6"/>
    </row>
    <row r="81" spans="2:6" ht="16.5" hidden="1" customHeight="1">
      <c r="B81" s="20">
        <v>4</v>
      </c>
      <c r="C81" s="23" t="s">
        <v>61</v>
      </c>
      <c r="E81" s="6"/>
      <c r="F81" s="6"/>
    </row>
    <row r="82" spans="2:6" ht="16.5" hidden="1" customHeight="1">
      <c r="B82" s="20"/>
      <c r="C82" s="27" t="s">
        <v>62</v>
      </c>
      <c r="E82" s="6"/>
      <c r="F82" s="6"/>
    </row>
    <row r="83" spans="2:6" ht="16.5" hidden="1" customHeight="1">
      <c r="B83" s="20"/>
      <c r="C83" s="27"/>
      <c r="E83" s="6"/>
      <c r="F83" s="6"/>
    </row>
    <row r="84" spans="2:6" ht="16.5" hidden="1" customHeight="1">
      <c r="B84" s="20">
        <v>5</v>
      </c>
      <c r="C84" s="23" t="s">
        <v>63</v>
      </c>
      <c r="E84" s="6"/>
      <c r="F84" s="6"/>
    </row>
    <row r="85" spans="2:6" ht="16.5" hidden="1" customHeight="1">
      <c r="B85" s="20"/>
      <c r="C85" s="27" t="s">
        <v>64</v>
      </c>
      <c r="E85" s="6"/>
      <c r="F85" s="6"/>
    </row>
    <row r="86" spans="2:6" ht="16.5" hidden="1" customHeight="1">
      <c r="B86" s="20"/>
      <c r="C86" s="27"/>
      <c r="E86" s="6"/>
      <c r="F86" s="6"/>
    </row>
    <row r="87" spans="2:6" ht="16.5" hidden="1" customHeight="1">
      <c r="B87" s="20">
        <v>6</v>
      </c>
      <c r="C87" s="23" t="s">
        <v>65</v>
      </c>
      <c r="E87" s="6"/>
      <c r="F87" s="6"/>
    </row>
    <row r="88" spans="2:6" ht="16.5" hidden="1" customHeight="1">
      <c r="B88" s="20"/>
      <c r="C88" s="23"/>
      <c r="E88" s="6"/>
      <c r="F88" s="6"/>
    </row>
    <row r="89" spans="2:6" ht="16.5" hidden="1" customHeight="1">
      <c r="B89" s="20">
        <v>7</v>
      </c>
      <c r="C89" s="23" t="s">
        <v>66</v>
      </c>
      <c r="E89" s="6"/>
      <c r="F89" s="6"/>
    </row>
    <row r="90" spans="2:6" ht="16.5" hidden="1" customHeight="1">
      <c r="B90" s="20"/>
      <c r="C90" s="23"/>
      <c r="E90" s="6"/>
      <c r="F90" s="6"/>
    </row>
    <row r="91" spans="2:6" ht="16.5" hidden="1" customHeight="1">
      <c r="B91" s="20">
        <v>8</v>
      </c>
      <c r="C91" s="23" t="s">
        <v>67</v>
      </c>
      <c r="E91" s="6"/>
      <c r="F91" s="6"/>
    </row>
    <row r="92" spans="2:6" ht="16.5" hidden="1" customHeight="1">
      <c r="B92" s="20"/>
      <c r="C92" s="23"/>
      <c r="E92" s="6"/>
      <c r="F92" s="6"/>
    </row>
    <row r="93" spans="2:6" ht="16.5" hidden="1" customHeight="1">
      <c r="B93" s="20">
        <v>9</v>
      </c>
      <c r="C93" s="23" t="s">
        <v>68</v>
      </c>
      <c r="E93" s="6"/>
      <c r="F93" s="6"/>
    </row>
    <row r="94" spans="2:6" ht="16.5" hidden="1" customHeight="1">
      <c r="B94" s="26"/>
      <c r="E94" s="6"/>
      <c r="F94" s="6"/>
    </row>
    <row r="95" spans="2:6" ht="16.5" hidden="1" customHeight="1">
      <c r="B95" s="26"/>
      <c r="E95" s="6"/>
      <c r="F95" s="6"/>
    </row>
    <row r="96" spans="2:6" ht="16.5" customHeight="1">
      <c r="B96" s="26"/>
      <c r="E96" s="6"/>
      <c r="F96" s="6"/>
    </row>
    <row r="97" spans="2:6" ht="16.5" customHeight="1">
      <c r="B97" s="3"/>
      <c r="E97" s="6"/>
      <c r="F97" s="6"/>
    </row>
    <row r="98" spans="2:6" ht="16.5" customHeight="1">
      <c r="B98" s="3"/>
      <c r="E98" s="6"/>
      <c r="F98" s="6"/>
    </row>
    <row r="99" spans="2:6" ht="16.5" customHeight="1">
      <c r="B99" s="3"/>
      <c r="E99" s="6"/>
      <c r="F99" s="6"/>
    </row>
    <row r="100" spans="2:6" ht="16.5" customHeight="1">
      <c r="B100" s="3"/>
      <c r="E100" s="6"/>
      <c r="F100" s="6"/>
    </row>
    <row r="101" spans="2:6" ht="16.5" customHeight="1">
      <c r="E101" s="6"/>
      <c r="F101" s="6"/>
    </row>
    <row r="102" spans="2:6" ht="16.5" customHeight="1">
      <c r="E102" s="6"/>
      <c r="F102" s="6"/>
    </row>
    <row r="103" spans="2:6" ht="16.5" customHeight="1">
      <c r="E103" s="6"/>
      <c r="F103" s="6"/>
    </row>
    <row r="104" spans="2:6" ht="16.5" customHeight="1">
      <c r="E104" s="6"/>
      <c r="F104" s="6"/>
    </row>
    <row r="105" spans="2:6" ht="16.5" customHeight="1">
      <c r="E105" s="6"/>
      <c r="F105" s="6"/>
    </row>
    <row r="106" spans="2:6" ht="16.5" customHeight="1">
      <c r="E106" s="6"/>
      <c r="F106" s="6"/>
    </row>
    <row r="107" spans="2:6" ht="16.5" customHeight="1">
      <c r="E107" s="6"/>
      <c r="F107" s="6"/>
    </row>
    <row r="108" spans="2:6" ht="16.5" customHeight="1">
      <c r="E108" s="6"/>
      <c r="F108" s="6"/>
    </row>
    <row r="109" spans="2:6" ht="16.5" customHeight="1">
      <c r="E109" s="6"/>
      <c r="F109" s="6"/>
    </row>
    <row r="110" spans="2:6" ht="16.5" customHeight="1">
      <c r="E110" s="6"/>
      <c r="F110" s="6"/>
    </row>
    <row r="111" spans="2:6" ht="16.5" customHeight="1">
      <c r="E111" s="6"/>
      <c r="F111" s="6"/>
    </row>
    <row r="112" spans="2:6" ht="16.5" customHeight="1">
      <c r="E112" s="6"/>
      <c r="F112" s="6"/>
    </row>
    <row r="113" spans="2:6" ht="16.5" customHeight="1">
      <c r="E113" s="6"/>
      <c r="F113" s="6"/>
    </row>
    <row r="114" spans="2:6" ht="16.5" customHeight="1">
      <c r="E114" s="6"/>
      <c r="F114" s="6"/>
    </row>
    <row r="115" spans="2:6" ht="16.5" customHeight="1">
      <c r="C115" s="30"/>
      <c r="D115" s="30"/>
      <c r="E115" s="31"/>
      <c r="F115" s="31"/>
    </row>
    <row r="116" spans="2:6" ht="13">
      <c r="B116" s="30"/>
      <c r="C116" s="33" t="s">
        <v>69</v>
      </c>
      <c r="D116" s="34" t="s">
        <v>70</v>
      </c>
      <c r="E116" s="47" t="s">
        <v>71</v>
      </c>
      <c r="F116" s="47"/>
    </row>
    <row r="117" spans="2:6" ht="14">
      <c r="B117" s="32" t="s">
        <v>72</v>
      </c>
      <c r="C117" s="36">
        <v>0</v>
      </c>
      <c r="D117" s="36">
        <v>0.13</v>
      </c>
      <c r="E117" s="47" t="s">
        <v>73</v>
      </c>
      <c r="F117" s="47"/>
    </row>
    <row r="118" spans="2:6" ht="14">
      <c r="B118" s="35" t="s">
        <v>74</v>
      </c>
      <c r="C118" s="36">
        <v>0</v>
      </c>
      <c r="D118" s="36">
        <v>0.13</v>
      </c>
      <c r="E118" s="48" t="s">
        <v>75</v>
      </c>
      <c r="F118" s="48"/>
    </row>
    <row r="119" spans="2:6" ht="14">
      <c r="B119" s="35" t="s">
        <v>76</v>
      </c>
      <c r="C119" s="36">
        <v>0.1</v>
      </c>
      <c r="D119" s="36">
        <v>0.05</v>
      </c>
      <c r="E119" s="49" t="s">
        <v>77</v>
      </c>
      <c r="F119" s="49"/>
    </row>
    <row r="120" spans="2:6" ht="14">
      <c r="B120" s="35" t="s">
        <v>78</v>
      </c>
      <c r="C120" s="36">
        <v>0</v>
      </c>
      <c r="D120" s="36">
        <v>0.15</v>
      </c>
      <c r="E120" s="48" t="s">
        <v>79</v>
      </c>
      <c r="F120" s="48"/>
    </row>
    <row r="121" spans="2:6" ht="14">
      <c r="B121" s="35" t="s">
        <v>80</v>
      </c>
      <c r="C121" s="36">
        <v>8.5000000000000006E-2</v>
      </c>
      <c r="D121" s="36">
        <v>0.05</v>
      </c>
      <c r="E121" s="48" t="s">
        <v>81</v>
      </c>
      <c r="F121" s="48"/>
    </row>
    <row r="122" spans="2:6" ht="14">
      <c r="B122" s="35" t="s">
        <v>82</v>
      </c>
      <c r="C122" s="36">
        <v>0</v>
      </c>
      <c r="D122" s="36">
        <v>0.13</v>
      </c>
      <c r="E122" s="48"/>
      <c r="F122" s="48"/>
    </row>
    <row r="123" spans="2:6" ht="14">
      <c r="B123" s="35" t="s">
        <v>2</v>
      </c>
      <c r="C123" s="36">
        <v>0.13</v>
      </c>
      <c r="D123" s="36">
        <v>0</v>
      </c>
      <c r="E123" s="48"/>
      <c r="F123" s="48"/>
    </row>
    <row r="124" spans="2:6" ht="14">
      <c r="B124" s="35" t="s">
        <v>83</v>
      </c>
      <c r="C124" s="36">
        <v>0.05</v>
      </c>
      <c r="D124" s="36">
        <v>0.05</v>
      </c>
      <c r="E124" s="48"/>
      <c r="F124" s="48"/>
    </row>
    <row r="125" spans="2:6" ht="14">
      <c r="B125" s="35" t="s">
        <v>84</v>
      </c>
      <c r="C125" s="36">
        <v>0</v>
      </c>
      <c r="D125" s="36">
        <v>0.05</v>
      </c>
      <c r="E125" s="48"/>
      <c r="F125" s="48"/>
    </row>
    <row r="126" spans="2:6" ht="14">
      <c r="B126" s="35" t="s">
        <v>85</v>
      </c>
      <c r="C126" s="36">
        <v>0</v>
      </c>
      <c r="D126" s="36">
        <v>0.12</v>
      </c>
      <c r="E126" s="48"/>
      <c r="F126" s="48"/>
    </row>
    <row r="127" spans="2:6" ht="14">
      <c r="B127" s="35" t="s">
        <v>86</v>
      </c>
      <c r="C127" s="48"/>
      <c r="D127" s="48"/>
      <c r="E127" s="48"/>
      <c r="F127" s="48"/>
    </row>
    <row r="128" spans="2:6">
      <c r="B128" s="48"/>
      <c r="C128" s="48"/>
      <c r="D128" s="48"/>
      <c r="E128" s="48"/>
      <c r="F128" s="48"/>
    </row>
    <row r="129" spans="2:6" ht="14">
      <c r="B129" s="37" t="s">
        <v>87</v>
      </c>
      <c r="C129" s="48"/>
      <c r="D129" s="48"/>
      <c r="E129" s="48"/>
      <c r="F129" s="48"/>
    </row>
    <row r="130" spans="2:6">
      <c r="B130" s="50">
        <v>1</v>
      </c>
      <c r="C130" s="48"/>
      <c r="D130" s="48"/>
      <c r="E130" s="48"/>
      <c r="F130" s="48"/>
    </row>
    <row r="131" spans="2:6">
      <c r="B131" s="50">
        <v>2</v>
      </c>
      <c r="C131" s="48"/>
      <c r="D131" s="48"/>
      <c r="E131" s="48"/>
      <c r="F131" s="48"/>
    </row>
    <row r="132" spans="2:6">
      <c r="B132" s="50">
        <v>3</v>
      </c>
      <c r="C132" s="48"/>
      <c r="D132" s="48"/>
      <c r="E132" s="48"/>
      <c r="F132" s="48"/>
    </row>
    <row r="133" spans="2:6">
      <c r="B133" s="50">
        <v>4</v>
      </c>
      <c r="C133" s="48"/>
      <c r="D133" s="48"/>
      <c r="E133" s="48"/>
      <c r="F133" s="48"/>
    </row>
    <row r="134" spans="2:6">
      <c r="B134" s="50">
        <v>5</v>
      </c>
      <c r="C134" s="30"/>
      <c r="D134" s="30"/>
      <c r="E134" s="30"/>
      <c r="F134" s="30"/>
    </row>
    <row r="135" spans="2:6">
      <c r="B135" s="30"/>
      <c r="C135" s="30"/>
      <c r="D135" s="30"/>
      <c r="E135" s="30"/>
      <c r="F135" s="30"/>
    </row>
    <row r="136" spans="2:6">
      <c r="B136" s="30"/>
    </row>
  </sheetData>
  <sheetProtection algorithmName="SHA-512" hashValue="b76d3y7fw/uz4GIJv8p/nRAKmnsS7vpmjSvrEL0eDGZaGX7s8bgSXrd/SYH3DDAOCSeW4UEBxRp0ut18S6GoUQ==" saltValue="KZV2KhGn+bGOce/a88p0Aw==" spinCount="100000" sheet="1" insertHyperlinks="0" selectLockedCells="1"/>
  <mergeCells count="87">
    <mergeCell ref="A5:B5"/>
    <mergeCell ref="A6:B6"/>
    <mergeCell ref="A7:B7"/>
    <mergeCell ref="A8:B8"/>
    <mergeCell ref="A9:B9"/>
    <mergeCell ref="E7:H7"/>
    <mergeCell ref="E5:H5"/>
    <mergeCell ref="C6:H6"/>
    <mergeCell ref="K5:L5"/>
    <mergeCell ref="K7:L7"/>
    <mergeCell ref="I5:J5"/>
    <mergeCell ref="K6:L6"/>
    <mergeCell ref="I6:J6"/>
    <mergeCell ref="I7:J7"/>
    <mergeCell ref="B67:O67"/>
    <mergeCell ref="C11:L11"/>
    <mergeCell ref="B63:O63"/>
    <mergeCell ref="C13:L13"/>
    <mergeCell ref="C19:L19"/>
    <mergeCell ref="C20:L20"/>
    <mergeCell ref="C21:L21"/>
    <mergeCell ref="C25:L25"/>
    <mergeCell ref="C36:L36"/>
    <mergeCell ref="C29:L29"/>
    <mergeCell ref="C30:L30"/>
    <mergeCell ref="A22:O24"/>
    <mergeCell ref="C26:L26"/>
    <mergeCell ref="C27:L27"/>
    <mergeCell ref="C28:L28"/>
    <mergeCell ref="L56:O56"/>
    <mergeCell ref="I9:J9"/>
    <mergeCell ref="C18:L18"/>
    <mergeCell ref="C8:H8"/>
    <mergeCell ref="E9:H9"/>
    <mergeCell ref="K9:L9"/>
    <mergeCell ref="C14:L14"/>
    <mergeCell ref="C15:L15"/>
    <mergeCell ref="C16:L16"/>
    <mergeCell ref="C17:L17"/>
    <mergeCell ref="I8:J8"/>
    <mergeCell ref="A10:O10"/>
    <mergeCell ref="M11:M12"/>
    <mergeCell ref="N9:P9"/>
    <mergeCell ref="A11:B11"/>
    <mergeCell ref="C12:L12"/>
    <mergeCell ref="A1:D1"/>
    <mergeCell ref="A2:B2"/>
    <mergeCell ref="A3:B3"/>
    <mergeCell ref="A4:B4"/>
    <mergeCell ref="K2:P2"/>
    <mergeCell ref="K3:P3"/>
    <mergeCell ref="I2:J2"/>
    <mergeCell ref="I3:J3"/>
    <mergeCell ref="I4:J4"/>
    <mergeCell ref="C2:H2"/>
    <mergeCell ref="C3:H3"/>
    <mergeCell ref="C4:H4"/>
    <mergeCell ref="J1:P1"/>
    <mergeCell ref="K4:P4"/>
    <mergeCell ref="L54:O54"/>
    <mergeCell ref="L52:O52"/>
    <mergeCell ref="C39:L39"/>
    <mergeCell ref="C40:L40"/>
    <mergeCell ref="C41:L41"/>
    <mergeCell ref="C42:L42"/>
    <mergeCell ref="C43:L43"/>
    <mergeCell ref="A45:J57"/>
    <mergeCell ref="L49:M49"/>
    <mergeCell ref="L44:M44"/>
    <mergeCell ref="L46:O46"/>
    <mergeCell ref="L48:O48"/>
    <mergeCell ref="A44:J44"/>
    <mergeCell ref="N5:P5"/>
    <mergeCell ref="N6:P6"/>
    <mergeCell ref="N7:P7"/>
    <mergeCell ref="K8:P8"/>
    <mergeCell ref="P11:P12"/>
    <mergeCell ref="N11:N12"/>
    <mergeCell ref="O11:O12"/>
    <mergeCell ref="C38:L38"/>
    <mergeCell ref="M38:O38"/>
    <mergeCell ref="C31:L31"/>
    <mergeCell ref="C32:L32"/>
    <mergeCell ref="C33:L33"/>
    <mergeCell ref="C34:L34"/>
    <mergeCell ref="C35:L35"/>
    <mergeCell ref="M32:O32"/>
  </mergeCells>
  <phoneticPr fontId="2" type="noConversion"/>
  <dataValidations count="3">
    <dataValidation type="list" allowBlank="1" showInputMessage="1" showErrorMessage="1" sqref="B134" xr:uid="{00000000-0002-0000-0100-000000000000}">
      <formula1>"a136:a141"</formula1>
    </dataValidation>
    <dataValidation type="list" showInputMessage="1" showErrorMessage="1" sqref="E1:F1" xr:uid="{00000000-0002-0000-0100-000001000000}">
      <formula1>$B$117:$B$127</formula1>
    </dataValidation>
    <dataValidation type="list" allowBlank="1" showInputMessage="1" showErrorMessage="1" sqref="I1" xr:uid="{00000000-0002-0000-0100-000002000000}">
      <formula1>$B$129:$B$134</formula1>
    </dataValidation>
  </dataValidations>
  <printOptions horizontalCentered="1"/>
  <pageMargins left="0.25" right="0.25" top="0.75" bottom="0.75" header="0.3" footer="0.3"/>
  <pageSetup scale="56" orientation="portrait" r:id="rId1"/>
  <headerFooter alignWithMargins="0">
    <oddFooter>&amp;L&amp;8&amp;F</oddFooter>
  </headerFooter>
  <rowBreaks count="1" manualBreakCount="1">
    <brk id="5" max="16383" man="1"/>
  </rowBreaks>
  <colBreaks count="1" manualBreakCount="1">
    <brk id="1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4A8CC7D408C74C913DF5B931B9B4E4" ma:contentTypeVersion="15" ma:contentTypeDescription="Create a new document." ma:contentTypeScope="" ma:versionID="b1eec2b97091af313bb327f7209fd8c6">
  <xsd:schema xmlns:xsd="http://www.w3.org/2001/XMLSchema" xmlns:xs="http://www.w3.org/2001/XMLSchema" xmlns:p="http://schemas.microsoft.com/office/2006/metadata/properties" xmlns:ns2="3881ba87-9f09-4a93-9a79-47e952ef6680" xmlns:ns3="b32e83b5-791d-4a05-893e-42de6d531688" targetNamespace="http://schemas.microsoft.com/office/2006/metadata/properties" ma:root="true" ma:fieldsID="21c929ff9e39a873ee19014c65be498d" ns2:_="" ns3:_="">
    <xsd:import namespace="3881ba87-9f09-4a93-9a79-47e952ef6680"/>
    <xsd:import namespace="b32e83b5-791d-4a05-893e-42de6d53168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81ba87-9f09-4a93-9a79-47e952ef6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e3d7a64-723b-4023-b821-adb5de92141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2e83b5-791d-4a05-893e-42de6d53168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a256b55-b682-4b34-849a-f75e6ad1af4e}" ma:internalName="TaxCatchAll" ma:showField="CatchAllData" ma:web="b32e83b5-791d-4a05-893e-42de6d53168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881ba87-9f09-4a93-9a79-47e952ef6680">
      <Terms xmlns="http://schemas.microsoft.com/office/infopath/2007/PartnerControls"/>
    </lcf76f155ced4ddcb4097134ff3c332f>
    <TaxCatchAll xmlns="b32e83b5-791d-4a05-893e-42de6d53168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3CE2F5-CB6C-4435-A0D0-F840E9AD3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81ba87-9f09-4a93-9a79-47e952ef6680"/>
    <ds:schemaRef ds:uri="b32e83b5-791d-4a05-893e-42de6d5316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28E58B-C9F8-4819-9C12-93FAB8B9C971}">
  <ds:schemaRefs>
    <ds:schemaRef ds:uri="http://schemas.microsoft.com/office/2006/metadata/properties"/>
    <ds:schemaRef ds:uri="http://schemas.microsoft.com/office/infopath/2007/PartnerControls"/>
    <ds:schemaRef ds:uri="2ed78cb6-bd75-4e95-9a62-b591706db8a8"/>
    <ds:schemaRef ds:uri="7fb25ab8-610c-439e-8350-8ebb8a300831"/>
    <ds:schemaRef ds:uri="3881ba87-9f09-4a93-9a79-47e952ef6680"/>
    <ds:schemaRef ds:uri="b32e83b5-791d-4a05-893e-42de6d531688"/>
  </ds:schemaRefs>
</ds:datastoreItem>
</file>

<file path=customXml/itemProps3.xml><?xml version="1.0" encoding="utf-8"?>
<ds:datastoreItem xmlns:ds="http://schemas.openxmlformats.org/officeDocument/2006/customXml" ds:itemID="{59C9B683-2ADA-4F2F-B733-40EF0F099C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EXHIBITOR ORDER FORM</vt:lpstr>
      <vt:lpstr>'EXHIBITOR ORDER FORM'!Print_Area</vt:lpstr>
    </vt:vector>
  </TitlesOfParts>
  <Manager/>
  <Company>AVW-TELAV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I.T.Department</dc:creator>
  <cp:keywords/>
  <dc:description/>
  <cp:lastModifiedBy>Patricia McMenamy</cp:lastModifiedBy>
  <cp:revision/>
  <cp:lastPrinted>2023-05-30T14:48:41Z</cp:lastPrinted>
  <dcterms:created xsi:type="dcterms:W3CDTF">2007-02-05T22:05:48Z</dcterms:created>
  <dcterms:modified xsi:type="dcterms:W3CDTF">2024-12-16T18:40:10Z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0x010100124A8CC7D408C74C913DF5B931B9B4E4</vt:lpwstr>
  </property>
  <property fmtid="{D5CDD505-2E9C-101B-9397-08002B2CF9AE}" pid="3" name="MediaServiceImageTags">
    <vt:lpwstr/>
  </property>
</Properties>
</file>